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renk\Documents\FLDS\Neerlandia\"/>
    </mc:Choice>
  </mc:AlternateContent>
  <xr:revisionPtr revIDLastSave="0" documentId="13_ncr:1_{7626A7F1-8401-4FB6-849E-10472964FBC9}" xr6:coauthVersionLast="41" xr6:coauthVersionMax="41" xr10:uidLastSave="{00000000-0000-0000-0000-000000000000}"/>
  <workbookProtection workbookAlgorithmName="SHA-512" workbookHashValue="GqUvcAs/Cxz2qIEXNP+KV22zUsUGOTtP31xp91LByHFpggJCyQ+yDqWDy0QejNi7uUrLHfxtKyz9QP3ywj2KpQ==" workbookSaltValue="zV1ggwACHGuCTNwd1nyGeg==" workbookSpinCount="100000" lockStructure="1"/>
  <bookViews>
    <workbookView xWindow="-120" yWindow="-120" windowWidth="24240" windowHeight="13140" tabRatio="870" xr2:uid="{8A5C7CC4-03C3-4A32-922B-34EB77B5052E}"/>
  </bookViews>
  <sheets>
    <sheet name="Spelregels" sheetId="4" r:id="rId1"/>
    <sheet name="Indeling" sheetId="3" r:id="rId2"/>
    <sheet name="Spelers" sheetId="1" state="hidden" r:id="rId3"/>
    <sheet name="Formules" sheetId="2" state="hidden" r:id="rId4"/>
  </sheets>
  <definedNames>
    <definedName name="AaronBoeren">Spelers!$G$36</definedName>
    <definedName name="AhmadHamoud">Spelers!$G$2</definedName>
    <definedName name="AnoukvanGool">Spelers!$G$37</definedName>
    <definedName name="AntoineLeemans">Spelers!$G$38</definedName>
    <definedName name="BasHuijben">Spelers!$G$78</definedName>
    <definedName name="BasHulshof">Spelers!$G$79</definedName>
    <definedName name="BasvanDorst">Spelers!$G$39</definedName>
    <definedName name="BenvanEs">Spelers!$G$40</definedName>
    <definedName name="BrayenvandenDool">Spelers!$G$3</definedName>
    <definedName name="BryanvanRijswijk">Spelers!$G$30</definedName>
    <definedName name="CarlydeKoomen">Spelers!$G$41</definedName>
    <definedName name="CasperKlijs">Spelers!$G$42</definedName>
    <definedName name="CasSchoenmakers">Spelers!$G$80</definedName>
    <definedName name="ClaudiaLeemans">Spelers!$G$4</definedName>
    <definedName name="DaanPeeters">Spelers!$G$81</definedName>
    <definedName name="DaphneVerstegen">Spelers!$G$43</definedName>
    <definedName name="DaveyDielemans">Spelers!$G$44</definedName>
    <definedName name="DaveyWerter">Spelers!$G$82</definedName>
    <definedName name="DavyvanDorst">Spelers!$G$45</definedName>
    <definedName name="DwaynevanSteen">Spelers!$G$5</definedName>
    <definedName name="EdwindeBont">Spelers!$G$34</definedName>
    <definedName name="EnzoVerdult">Spelers!$G$6</definedName>
    <definedName name="EvyvanGool">Spelers!$G$83</definedName>
    <definedName name="FilimonRaesiKabede">Spelers!$G$46</definedName>
    <definedName name="FonsTeuns">Spelers!$G$84</definedName>
    <definedName name="FotoAM">INDIRECT(Indeling!$K$9)</definedName>
    <definedName name="FotoK">INDIRECT(Indeling!$K$1)</definedName>
    <definedName name="FotoLA">INDIRECT(Indeling!$K$11)</definedName>
    <definedName name="FotoLCV">INDIRECT(Indeling!$K$4)</definedName>
    <definedName name="FotoLM">INDIRECT(Indeling!$K$8)</definedName>
    <definedName name="FotoLV">INDIRECT(Indeling!$K$5)</definedName>
    <definedName name="FotoRA">INDIRECT(Indeling!$K$10)</definedName>
    <definedName name="FotoRCV">INDIRECT(Indeling!$K$3)</definedName>
    <definedName name="FotoRM">INDIRECT(Indeling!$K$7)</definedName>
    <definedName name="FotoRV">INDIRECT(Indeling!$K$2)</definedName>
    <definedName name="FotoVM">INDIRECT(Indeling!$K$6)</definedName>
    <definedName name="FotoWA">INDIRECT(Indeling!$K$15)</definedName>
    <definedName name="FotoWK">INDIRECT(Indeling!$K$12)</definedName>
    <definedName name="FotoWM">INDIRECT(Indeling!$K$14)</definedName>
    <definedName name="FotoWV">INDIRECT(Indeling!$K$13)</definedName>
    <definedName name="FrankBroeders">Spelers!$G$36</definedName>
    <definedName name="FreekOomen">Spelers!$G$85</definedName>
    <definedName name="FreekVerschuren">Spelers!$G$86</definedName>
    <definedName name="FrenkLoonen">Spelers!$G$87</definedName>
    <definedName name="geenfoto">Spelers!$L$2</definedName>
    <definedName name="GerbenBroeders">Spelers!$G$31</definedName>
    <definedName name="GijsJansen">Spelers!$G$88</definedName>
    <definedName name="HasanDeeb">Spelers!$G$7</definedName>
    <definedName name="HiddeSchaerlaeckens">Spelers!$G$89</definedName>
    <definedName name="HildevanderBom">Spelers!$G$32</definedName>
    <definedName name="IgorSchilperoort">Spelers!$G$8</definedName>
    <definedName name="IsmaelMaljaars">Spelers!$G$9</definedName>
    <definedName name="IsmaëlMaljaars">Spelers!$G$6</definedName>
    <definedName name="JaapvanBavel">Spelers!$G$37</definedName>
    <definedName name="JannekevanDorst">Spelers!$G$47</definedName>
    <definedName name="JasperSnijders">Spelers!$G$10</definedName>
    <definedName name="JeffreyvanVelthoven">Spelers!$G$90</definedName>
    <definedName name="JelleRozen">Spelers!$G$11</definedName>
    <definedName name="JessicaPinates">Spelers!$G$33</definedName>
    <definedName name="JillTempelaars">Spelers!$G$48</definedName>
    <definedName name="JoasLeinders">Spelers!$G$12</definedName>
    <definedName name="JoepvanAlphen">Spelers!$G$49</definedName>
    <definedName name="JoostAbbink">Spelers!$G$50</definedName>
    <definedName name="JorisvanderBom">Spelers!$G$91</definedName>
    <definedName name="JorritKlijs">Spelers!$G$13</definedName>
    <definedName name="JurgenNouws">Spelers!$G$51</definedName>
    <definedName name="JurreDonkers">Spelers!$G$92</definedName>
    <definedName name="JurrevanGestel">Spelers!$G$14</definedName>
    <definedName name="KamielvanKuijck">Spelers!$G$52</definedName>
    <definedName name="KasperPirard">Spelers!$G$15</definedName>
    <definedName name="KeesvanEs">Spelers!$G$53</definedName>
    <definedName name="KimDilven">Spelers!$G$16</definedName>
    <definedName name="LarsDilven">Spelers!$G$34</definedName>
    <definedName name="LarsKeijzers">Spelers!$G$17</definedName>
    <definedName name="LarsNouws">Spelers!$G$54</definedName>
    <definedName name="LarsvanGool">Spelers!$G$93</definedName>
    <definedName name="LauranHuijben">Spelers!$G$94</definedName>
    <definedName name="LaurensFaber">Spelers!$G$18</definedName>
    <definedName name="LeonDekkers">Spelers!$G$95</definedName>
    <definedName name="LeroyJoosen">Spelers!$G$55</definedName>
    <definedName name="LoekCoenen">Spelers!$G$96</definedName>
    <definedName name="LorenzodeBruijn">Spelers!$G$56</definedName>
    <definedName name="LucvandeHoofden">Spelers!$G$19</definedName>
    <definedName name="LuukvanAlphen">Spelers!$G$57</definedName>
    <definedName name="MaaikeFigge">Spelers!$G$97</definedName>
    <definedName name="MaikeldeJong">Spelers!$G$98</definedName>
    <definedName name="MariekevandenHeuvel">Spelers!$G$99</definedName>
    <definedName name="MarijnvandeHoofden">Spelers!$G$100</definedName>
    <definedName name="MarileneOphorst">Spelers!$G$20</definedName>
    <definedName name="MartijnKlaassen">Spelers!$G$101</definedName>
    <definedName name="MartijnMaljaars">Spelers!$G$21</definedName>
    <definedName name="MaximvanGorp">Spelers!$G$58</definedName>
    <definedName name="MirreMarijnissen">Spelers!$G$22</definedName>
    <definedName name="NickdeBruijn">Spelers!$G$102</definedName>
    <definedName name="NickvanVooren">Spelers!$G$103</definedName>
    <definedName name="NouriBos">Spelers!$G$59</definedName>
    <definedName name="PeterNouws">Spelers!$G$104</definedName>
    <definedName name="Positie">Spelers[[#Headers],[Positie]]</definedName>
    <definedName name="PositieKolom">Spelers[[#All],[Positie]]</definedName>
    <definedName name="PositieLijst">Posities[Positie]</definedName>
    <definedName name="PositieStart">Spelers[[#Headers],[Positie]]</definedName>
    <definedName name="QuinceCoertjens">Spelers!$G$60</definedName>
    <definedName name="RenskeHavermans">Spelers!$G$105</definedName>
    <definedName name="RickBoomaars">Spelers!$G$61</definedName>
    <definedName name="RickLambrechts">Spelers!$G$106</definedName>
    <definedName name="RickRaassens">Spelers!$G$107</definedName>
    <definedName name="RobbertdeJong">Spelers!$G$64</definedName>
    <definedName name="RobKuijstermans">Spelers!$G$108</definedName>
    <definedName name="RobLambrechts">Spelers!$G$109</definedName>
    <definedName name="RobLeemans">Spelers!$G$29</definedName>
    <definedName name="RobMaas">Spelers!$G$62</definedName>
    <definedName name="RobRenne">Spelers!$G$63</definedName>
    <definedName name="RobvanEs">Spelers!$G$23</definedName>
    <definedName name="RomileNaudin">Spelers!$G$65</definedName>
    <definedName name="RonaldKoster">Spelers!$G$67</definedName>
    <definedName name="RonLambrechts">Spelers!$G$66</definedName>
    <definedName name="RonNouws">Spelers!$G$24</definedName>
    <definedName name="RoryDeledda">Spelers!$G$68</definedName>
    <definedName name="RubenSnoek">Spelers!$G$69</definedName>
    <definedName name="SabineRemie">Spelers!$G$110</definedName>
    <definedName name="SanderdeBruijn">Spelers!$G$111</definedName>
    <definedName name="SietseSmulders">Spelers!$G$70</definedName>
    <definedName name="SimonFrijters">Spelers!$G$71</definedName>
    <definedName name="SimonSnijders">Spelers!$G$72</definedName>
    <definedName name="SjefVerhulst">Spelers!$G$25</definedName>
    <definedName name="SjoerdDijkstra">Spelers!$G$35</definedName>
    <definedName name="SpelerKolom">Spelers[[#All],[Speler]]</definedName>
    <definedName name="SvenvanGool">Spelers!$G$73</definedName>
    <definedName name="TalishaHens">Spelers!$G$112</definedName>
    <definedName name="ThijsdeBekker">Spelers!$G$113</definedName>
    <definedName name="ThijsHuijben">Spelers!$G$26</definedName>
    <definedName name="TimBiemans">Spelers!$G$74</definedName>
    <definedName name="TimvanBijnen">Spelers!$G$75</definedName>
    <definedName name="TimvandeHoofden">Spelers!$G$76</definedName>
    <definedName name="TimvanWezel">Spelers!$G$114</definedName>
    <definedName name="WesleyKonings">Spelers!$G$27</definedName>
    <definedName name="WijnandHeesters">Spelers!$G$28</definedName>
    <definedName name="WimBrabers">Spelers!$G$115</definedName>
    <definedName name="YannickSnoek">Spelers!$G$77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10" i="1" l="1"/>
  <c r="F110" i="1"/>
  <c r="B99" i="1" l="1"/>
  <c r="B22" i="1"/>
  <c r="B33" i="1"/>
  <c r="F99" i="1"/>
  <c r="F22" i="1"/>
  <c r="F33" i="1"/>
  <c r="B60" i="1"/>
  <c r="F60" i="1"/>
  <c r="B76" i="1"/>
  <c r="B111" i="1"/>
  <c r="F76" i="1"/>
  <c r="F111" i="1"/>
  <c r="B96" i="1"/>
  <c r="B85" i="1"/>
  <c r="B69" i="1"/>
  <c r="B91" i="1"/>
  <c r="F96" i="1"/>
  <c r="F85" i="1"/>
  <c r="F69" i="1"/>
  <c r="F91" i="1"/>
  <c r="B19" i="1"/>
  <c r="B18" i="1"/>
  <c r="B57" i="1"/>
  <c r="B56" i="1"/>
  <c r="F19" i="1"/>
  <c r="F18" i="1"/>
  <c r="F57" i="1"/>
  <c r="F56" i="1"/>
  <c r="B15" i="1"/>
  <c r="B11" i="1"/>
  <c r="B70" i="1"/>
  <c r="F15" i="1"/>
  <c r="F11" i="1"/>
  <c r="F70" i="1"/>
  <c r="B44" i="1"/>
  <c r="F44" i="1"/>
  <c r="B12" i="1"/>
  <c r="F12" i="1"/>
  <c r="B3" i="1"/>
  <c r="F3" i="1"/>
  <c r="B5" i="1"/>
  <c r="F5" i="1"/>
  <c r="B82" i="1"/>
  <c r="B78" i="1"/>
  <c r="B72" i="1"/>
  <c r="B10" i="1"/>
  <c r="B89" i="1"/>
  <c r="B36" i="1"/>
  <c r="B46" i="1"/>
  <c r="B35" i="1"/>
  <c r="B79" i="1"/>
  <c r="B59" i="1"/>
  <c r="B7" i="1"/>
  <c r="B28" i="1"/>
  <c r="B95" i="1"/>
  <c r="B81" i="1"/>
  <c r="B86" i="1"/>
  <c r="B2" i="1"/>
  <c r="F82" i="1"/>
  <c r="F78" i="1"/>
  <c r="F72" i="1"/>
  <c r="F10" i="1"/>
  <c r="F89" i="1"/>
  <c r="F36" i="1"/>
  <c r="F46" i="1"/>
  <c r="F35" i="1"/>
  <c r="F79" i="1"/>
  <c r="F59" i="1"/>
  <c r="F7" i="1"/>
  <c r="F28" i="1"/>
  <c r="F95" i="1"/>
  <c r="F81" i="1"/>
  <c r="F86" i="1"/>
  <c r="F2" i="1"/>
  <c r="J15" i="3" l="1"/>
  <c r="J14" i="3"/>
  <c r="J13" i="3"/>
  <c r="J12" i="3"/>
  <c r="B37" i="1" l="1"/>
  <c r="B32" i="1"/>
  <c r="B8" i="1"/>
  <c r="B9" i="1"/>
  <c r="B13" i="1"/>
  <c r="B14" i="1"/>
  <c r="B16" i="1"/>
  <c r="B17" i="1"/>
  <c r="B21" i="1"/>
  <c r="B63" i="1"/>
  <c r="B23" i="1"/>
  <c r="B24" i="1"/>
  <c r="B26" i="1"/>
  <c r="B74" i="1"/>
  <c r="B27" i="1"/>
  <c r="B77" i="1"/>
  <c r="B30" i="1"/>
  <c r="B31" i="1"/>
  <c r="B34" i="1"/>
  <c r="B29" i="1"/>
  <c r="B38" i="1"/>
  <c r="B39" i="1"/>
  <c r="B40" i="1"/>
  <c r="B41" i="1"/>
  <c r="B42" i="1"/>
  <c r="B4" i="1"/>
  <c r="B43" i="1"/>
  <c r="B45" i="1"/>
  <c r="B6" i="1"/>
  <c r="B47" i="1"/>
  <c r="B48" i="1"/>
  <c r="B49" i="1"/>
  <c r="B50" i="1"/>
  <c r="B51" i="1"/>
  <c r="B92" i="1"/>
  <c r="B52" i="1"/>
  <c r="B53" i="1"/>
  <c r="B54" i="1"/>
  <c r="B55" i="1"/>
  <c r="B20" i="1"/>
  <c r="B58" i="1"/>
  <c r="B61" i="1"/>
  <c r="B62" i="1"/>
  <c r="B64" i="1"/>
  <c r="B65" i="1"/>
  <c r="B66" i="1"/>
  <c r="B67" i="1"/>
  <c r="B68" i="1"/>
  <c r="B71" i="1"/>
  <c r="B25" i="1"/>
  <c r="B73" i="1"/>
  <c r="B75" i="1"/>
  <c r="B80" i="1"/>
  <c r="B83" i="1"/>
  <c r="B84" i="1"/>
  <c r="B87" i="1"/>
  <c r="B88" i="1"/>
  <c r="B90" i="1"/>
  <c r="B93" i="1"/>
  <c r="B94" i="1"/>
  <c r="B97" i="1"/>
  <c r="B98" i="1"/>
  <c r="B100" i="1"/>
  <c r="B101" i="1"/>
  <c r="B102" i="1"/>
  <c r="B103" i="1"/>
  <c r="B104" i="1"/>
  <c r="B105" i="1"/>
  <c r="B106" i="1"/>
  <c r="B107" i="1"/>
  <c r="B108" i="1"/>
  <c r="B109" i="1"/>
  <c r="B112" i="1"/>
  <c r="B113" i="1"/>
  <c r="B114" i="1"/>
  <c r="B115" i="1"/>
  <c r="K12" i="3" l="1"/>
  <c r="L14" i="3"/>
  <c r="B25" i="2" s="1"/>
  <c r="K13" i="3"/>
  <c r="L13" i="3"/>
  <c r="B24" i="2" s="1"/>
  <c r="K14" i="3"/>
  <c r="L12" i="3"/>
  <c r="B23" i="2" s="1"/>
  <c r="K15" i="3"/>
  <c r="L15" i="3"/>
  <c r="B26" i="2" s="1"/>
  <c r="F20" i="1"/>
  <c r="F97" i="1"/>
  <c r="F48" i="1"/>
  <c r="F103" i="1"/>
  <c r="F113" i="1"/>
  <c r="F8" i="1"/>
  <c r="F114" i="1"/>
  <c r="F54" i="1"/>
  <c r="M2" i="3"/>
  <c r="M3" i="3"/>
  <c r="M1" i="3"/>
  <c r="D25" i="2" l="1"/>
  <c r="C25" i="2"/>
  <c r="D23" i="2"/>
  <c r="C23" i="2"/>
  <c r="D24" i="2"/>
  <c r="C24" i="2"/>
  <c r="D26" i="2"/>
  <c r="C26" i="2"/>
  <c r="F30" i="1"/>
  <c r="F25" i="1"/>
  <c r="F65" i="1"/>
  <c r="F6" i="1"/>
  <c r="F88" i="1"/>
  <c r="F75" i="1"/>
  <c r="F73" i="1"/>
  <c r="F74" i="1"/>
  <c r="F93" i="1"/>
  <c r="F107" i="1"/>
  <c r="F42" i="1"/>
  <c r="F26" i="1"/>
  <c r="F68" i="1"/>
  <c r="F13" i="1"/>
  <c r="F108" i="1"/>
  <c r="F58" i="1"/>
  <c r="F14" i="1"/>
  <c r="F49" i="1"/>
  <c r="F53" i="1"/>
  <c r="F61" i="1"/>
  <c r="F90" i="1"/>
  <c r="F34" i="1"/>
  <c r="F45" i="1"/>
  <c r="F84" i="1"/>
  <c r="F102" i="1"/>
  <c r="F87" i="1"/>
  <c r="F92" i="1"/>
  <c r="F80" i="1"/>
  <c r="F23" i="1"/>
  <c r="F94" i="1"/>
  <c r="F9" i="1"/>
  <c r="F63" i="1"/>
  <c r="F62" i="1"/>
  <c r="F104" i="1"/>
  <c r="F67" i="1"/>
  <c r="F29" i="1"/>
  <c r="F100" i="1"/>
  <c r="F51" i="1"/>
  <c r="F40" i="1"/>
  <c r="F21" i="1"/>
  <c r="F101" i="1"/>
  <c r="F24" i="1"/>
  <c r="F66" i="1"/>
  <c r="F31" i="1"/>
  <c r="F109" i="1"/>
  <c r="F50" i="1"/>
  <c r="F38" i="1"/>
  <c r="F98" i="1"/>
  <c r="F71" i="1"/>
  <c r="F52" i="1"/>
  <c r="F115" i="1"/>
  <c r="F106" i="1"/>
  <c r="F64" i="1"/>
  <c r="F27" i="1"/>
  <c r="F39" i="1"/>
  <c r="F17" i="1"/>
  <c r="F55" i="1"/>
  <c r="F4" i="1"/>
  <c r="F43" i="1"/>
  <c r="F41" i="1"/>
  <c r="F83" i="1"/>
  <c r="F77" i="1"/>
  <c r="F47" i="1"/>
  <c r="F16" i="1"/>
  <c r="F32" i="1"/>
  <c r="F105" i="1"/>
  <c r="F112" i="1"/>
  <c r="F37" i="1"/>
  <c r="D7" i="2" l="1"/>
  <c r="I4" i="3" s="1"/>
  <c r="D8" i="2"/>
  <c r="I5" i="3" s="1"/>
  <c r="D6" i="2"/>
  <c r="I3" i="3" s="1"/>
  <c r="D5" i="2"/>
  <c r="I2" i="3" s="1"/>
  <c r="D4" i="2"/>
  <c r="I1" i="3" s="1"/>
  <c r="J11" i="3"/>
  <c r="L11" i="3" s="1"/>
  <c r="B22" i="2" s="1"/>
  <c r="J10" i="3"/>
  <c r="L10" i="3" s="1"/>
  <c r="B21" i="2" s="1"/>
  <c r="J9" i="3"/>
  <c r="L9" i="3" s="1"/>
  <c r="B20" i="2" s="1"/>
  <c r="J8" i="3"/>
  <c r="L8" i="3" s="1"/>
  <c r="B19" i="2" s="1"/>
  <c r="J7" i="3"/>
  <c r="L7" i="3" s="1"/>
  <c r="B18" i="2" s="1"/>
  <c r="J6" i="3"/>
  <c r="L6" i="3" s="1"/>
  <c r="B17" i="2" s="1"/>
  <c r="J4" i="3"/>
  <c r="L4" i="3" s="1"/>
  <c r="B15" i="2" s="1"/>
  <c r="J5" i="3"/>
  <c r="L5" i="3" s="1"/>
  <c r="B16" i="2" s="1"/>
  <c r="J3" i="3"/>
  <c r="L3" i="3" s="1"/>
  <c r="B14" i="2" s="1"/>
  <c r="J2" i="3"/>
  <c r="L2" i="3" s="1"/>
  <c r="B13" i="2" s="1"/>
  <c r="J1" i="3"/>
  <c r="L1" i="3" s="1"/>
  <c r="B12" i="2" s="1"/>
  <c r="E23" i="2" l="1"/>
  <c r="E24" i="2"/>
  <c r="E25" i="2"/>
  <c r="E26" i="2"/>
  <c r="K6" i="3"/>
  <c r="K7" i="3"/>
  <c r="K9" i="3"/>
  <c r="K4" i="3"/>
  <c r="K1" i="3"/>
  <c r="K2" i="3"/>
  <c r="K10" i="3"/>
  <c r="K5" i="3"/>
  <c r="K8" i="3"/>
  <c r="K3" i="3"/>
  <c r="K11" i="3"/>
  <c r="D22" i="2" l="1"/>
  <c r="C22" i="2"/>
  <c r="D21" i="2"/>
  <c r="C21" i="2"/>
  <c r="D20" i="2"/>
  <c r="C20" i="2"/>
  <c r="D13" i="2"/>
  <c r="C13" i="2"/>
  <c r="D18" i="2"/>
  <c r="C18" i="2"/>
  <c r="D16" i="2"/>
  <c r="C16" i="2"/>
  <c r="C19" i="2"/>
  <c r="D19" i="2"/>
  <c r="D17" i="2"/>
  <c r="C17" i="2"/>
  <c r="D12" i="2"/>
  <c r="C12" i="2"/>
  <c r="D15" i="2"/>
  <c r="C15" i="2"/>
  <c r="D14" i="2"/>
  <c r="C14" i="2"/>
  <c r="E16" i="2"/>
  <c r="E14" i="2"/>
  <c r="E12" i="2"/>
  <c r="E13" i="2"/>
  <c r="E21" i="2"/>
  <c r="E22" i="2"/>
  <c r="E15" i="2"/>
  <c r="E17" i="2"/>
  <c r="E18" i="2"/>
  <c r="E19" i="2"/>
  <c r="E20" i="2"/>
  <c r="B1" i="2" l="1"/>
  <c r="B2" i="2" s="1"/>
  <c r="B3" i="2"/>
  <c r="C1" i="3" s="1"/>
  <c r="B9" i="2"/>
  <c r="A3" i="3" s="1"/>
  <c r="B8" i="2"/>
  <c r="C3" i="3" s="1"/>
  <c r="B7" i="2"/>
  <c r="G3" i="3" s="1"/>
  <c r="B6" i="2"/>
  <c r="G2" i="3" s="1"/>
  <c r="B5" i="2"/>
  <c r="G1" i="3" s="1"/>
  <c r="B4" i="2"/>
  <c r="C2" i="3" s="1"/>
  <c r="A2" i="3" l="1"/>
  <c r="A1" i="3"/>
</calcChain>
</file>

<file path=xl/sharedStrings.xml><?xml version="1.0" encoding="utf-8"?>
<sst xmlns="http://schemas.openxmlformats.org/spreadsheetml/2006/main" count="817" uniqueCount="229">
  <si>
    <t>Naam</t>
  </si>
  <si>
    <t>Positie</t>
  </si>
  <si>
    <t>Rating</t>
  </si>
  <si>
    <t>*</t>
  </si>
  <si>
    <t>Keeper</t>
  </si>
  <si>
    <t>K</t>
  </si>
  <si>
    <t>Verdediger</t>
  </si>
  <si>
    <t>**</t>
  </si>
  <si>
    <t>Middenvelder</t>
  </si>
  <si>
    <t>***</t>
  </si>
  <si>
    <t>Aanvaller</t>
  </si>
  <si>
    <t>****</t>
  </si>
  <si>
    <t>Elftal</t>
  </si>
  <si>
    <t>Selectie</t>
  </si>
  <si>
    <t>Nog te besteden sterren</t>
  </si>
  <si>
    <t>Aantal bestede sterren</t>
  </si>
  <si>
    <t>Aantal spelers 3e</t>
  </si>
  <si>
    <t>Aantal spelers Selectie</t>
  </si>
  <si>
    <t>Aantal spelers 4e</t>
  </si>
  <si>
    <t>RV</t>
  </si>
  <si>
    <t>RCV</t>
  </si>
  <si>
    <t>LCV</t>
  </si>
  <si>
    <t>LV</t>
  </si>
  <si>
    <t>RM</t>
  </si>
  <si>
    <t>VM</t>
  </si>
  <si>
    <t>AM</t>
  </si>
  <si>
    <t>LM</t>
  </si>
  <si>
    <t>RA</t>
  </si>
  <si>
    <t>LA</t>
  </si>
  <si>
    <t>Speler</t>
  </si>
  <si>
    <t>Dubbel</t>
  </si>
  <si>
    <t>3e</t>
  </si>
  <si>
    <t>4e</t>
  </si>
  <si>
    <t>Aantal dubbele spelers</t>
  </si>
  <si>
    <t>V.V. Neerlandia'31</t>
  </si>
  <si>
    <t>Mogelijk gemaakt door Frenk Loonen Data Solutions</t>
  </si>
  <si>
    <t>Spelregels</t>
  </si>
  <si>
    <t>Verd.</t>
  </si>
  <si>
    <t>Mid.</t>
  </si>
  <si>
    <t>Aanv.</t>
  </si>
  <si>
    <t>Gewonnen</t>
  </si>
  <si>
    <t>Gelijkspel</t>
  </si>
  <si>
    <t>Gele kaart</t>
  </si>
  <si>
    <t>Eigen doelpunt</t>
  </si>
  <si>
    <t>Velddoelpunt (incl. vrije trap)</t>
  </si>
  <si>
    <t>Rode kaart (incl. 2e gele kaart)</t>
  </si>
  <si>
    <t>Assist</t>
  </si>
  <si>
    <t>Benutte penalty</t>
  </si>
  <si>
    <t>Gemiste penalty</t>
  </si>
  <si>
    <t>Gestopte penalty</t>
  </si>
  <si>
    <t>Geen tegendoelpunten</t>
  </si>
  <si>
    <t>Email</t>
  </si>
  <si>
    <t>Vul hier je naam in</t>
  </si>
  <si>
    <t>Vul hier je emailadres in</t>
  </si>
  <si>
    <t>Je dient niet meer en niet minder spelers te selecteren dan de volgende samenstelling:</t>
  </si>
  <si>
    <t>- 3e elftal</t>
  </si>
  <si>
    <t>- Selectie (1e en 2e elftal)</t>
  </si>
  <si>
    <t>- 4e elftal</t>
  </si>
  <si>
    <t>Puntentelling</t>
  </si>
  <si>
    <r>
      <t xml:space="preserve">Op het tabblad </t>
    </r>
    <r>
      <rPr>
        <b/>
        <sz val="11"/>
        <color rgb="FF002060"/>
        <rFont val="Calibri"/>
        <family val="2"/>
        <scheme val="minor"/>
      </rPr>
      <t>Indeling</t>
    </r>
    <r>
      <rPr>
        <sz val="11"/>
        <color rgb="FF002060"/>
        <rFont val="Calibri"/>
        <family val="2"/>
        <scheme val="minor"/>
      </rPr>
      <t xml:space="preserve"> stel je het elftal samen, waarvan je denkt dat deze gedurende het seizoen de meeste punten scoort.</t>
    </r>
  </si>
  <si>
    <t>Foto</t>
  </si>
  <si>
    <t>Frenk Loonen</t>
  </si>
  <si>
    <t>Gijs Jansen</t>
  </si>
  <si>
    <t>Bryan van Rijswijk</t>
  </si>
  <si>
    <t>Casper Klijs</t>
  </si>
  <si>
    <t>Jorrit Klijs</t>
  </si>
  <si>
    <t>FotoNaam</t>
  </si>
  <si>
    <t>Enzo Verdult</t>
  </si>
  <si>
    <t>Tim van Bijnen</t>
  </si>
  <si>
    <t>Sven van Gool</t>
  </si>
  <si>
    <t>Tim Biemans</t>
  </si>
  <si>
    <t>Lars van Gool</t>
  </si>
  <si>
    <t>Rick Raassens</t>
  </si>
  <si>
    <t>Thijs Huijben</t>
  </si>
  <si>
    <t>Rory Deledda</t>
  </si>
  <si>
    <t>Rob Kuijstermans</t>
  </si>
  <si>
    <t>Maxim van Gorp</t>
  </si>
  <si>
    <t>Jurre van Gestel</t>
  </si>
  <si>
    <t>Joep van Alphen</t>
  </si>
  <si>
    <t>Rick Boomaars</t>
  </si>
  <si>
    <t>Jeffrey van Velthoven</t>
  </si>
  <si>
    <t>Lars Dilven</t>
  </si>
  <si>
    <t>Davy van Dorst</t>
  </si>
  <si>
    <t>Fons Teuns</t>
  </si>
  <si>
    <t>Nick de Bruijn</t>
  </si>
  <si>
    <t>Jurre Donkers</t>
  </si>
  <si>
    <t>Cas Schoenmakers</t>
  </si>
  <si>
    <t>Rob van Es</t>
  </si>
  <si>
    <t>Lauran Huijben</t>
  </si>
  <si>
    <t>Rob Renne</t>
  </si>
  <si>
    <t>Rob Maas</t>
  </si>
  <si>
    <t>Peter Nouws</t>
  </si>
  <si>
    <t>Ronald Koster</t>
  </si>
  <si>
    <t>Rob Leemans</t>
  </si>
  <si>
    <t>Marijn van de Hoofden</t>
  </si>
  <si>
    <t>Jurgen Nouws</t>
  </si>
  <si>
    <t>Ben van Es</t>
  </si>
  <si>
    <t>Martijn Maljaars</t>
  </si>
  <si>
    <t>Martijn Klaassen</t>
  </si>
  <si>
    <t>Ron Nouws</t>
  </si>
  <si>
    <t>Ron Lambrechts</t>
  </si>
  <si>
    <t>Gerben Broeders</t>
  </si>
  <si>
    <t>Rob Lambrechts</t>
  </si>
  <si>
    <t>Joost Abbink</t>
  </si>
  <si>
    <t>Antoine Leemans</t>
  </si>
  <si>
    <t>Maikel de Jong</t>
  </si>
  <si>
    <t>Simon Frijters</t>
  </si>
  <si>
    <t>Kamiel van Kuijck</t>
  </si>
  <si>
    <t>Wim Brabers</t>
  </si>
  <si>
    <t>Rick Lambrechts</t>
  </si>
  <si>
    <t>Robbert de Jong</t>
  </si>
  <si>
    <t>Wesley Konings</t>
  </si>
  <si>
    <t>Bas van Dorst</t>
  </si>
  <si>
    <t>Lars Keijzers</t>
  </si>
  <si>
    <t>Leroy Joosen</t>
  </si>
  <si>
    <t>Claudia Leemans</t>
  </si>
  <si>
    <t>Daphne Verstegen</t>
  </si>
  <si>
    <t>Sabine Remie</t>
  </si>
  <si>
    <t>Carly de Koomen</t>
  </si>
  <si>
    <t>Evy van Gool</t>
  </si>
  <si>
    <t>Yannick Snoek</t>
  </si>
  <si>
    <t>Janneke van Dorst</t>
  </si>
  <si>
    <t>Kim Dilven</t>
  </si>
  <si>
    <t>Hilde van der Bom</t>
  </si>
  <si>
    <t>Renske Havermans</t>
  </si>
  <si>
    <t>Talisha Hens</t>
  </si>
  <si>
    <t>Anouk van Gool</t>
  </si>
  <si>
    <t>Romile Naudin</t>
  </si>
  <si>
    <t>Sjef Verhulst</t>
  </si>
  <si>
    <t>geenfoto</t>
  </si>
  <si>
    <t>Teamnaam</t>
  </si>
  <si>
    <t>Hero League</t>
  </si>
  <si>
    <t>Kees van Es</t>
  </si>
  <si>
    <t>Ismael Maljaars</t>
  </si>
  <si>
    <t>Lars Nouws</t>
  </si>
  <si>
    <t>Tim van Wezel</t>
  </si>
  <si>
    <t>Igor Schilperoort</t>
  </si>
  <si>
    <t>Thijs de Bekker</t>
  </si>
  <si>
    <t>Nick van Vooren</t>
  </si>
  <si>
    <t>Jill Tempelaars</t>
  </si>
  <si>
    <t>Maaike Figge</t>
  </si>
  <si>
    <t>Marilene Ophorst</t>
  </si>
  <si>
    <t>Vul hier de naam van je team in, bijvoorbeeld Jantjes Dream Team</t>
  </si>
  <si>
    <t>- Vrouwen</t>
  </si>
  <si>
    <t>Vrouwen</t>
  </si>
  <si>
    <t>Aantal spelers Vrouwen</t>
  </si>
  <si>
    <t>Seizoen 2019-2020</t>
  </si>
  <si>
    <t>- 5e elftal</t>
  </si>
  <si>
    <t>Team</t>
  </si>
  <si>
    <t>Totaal</t>
  </si>
  <si>
    <t>In basis</t>
  </si>
  <si>
    <t>Als wissel</t>
  </si>
  <si>
    <t>0 of 1</t>
  </si>
  <si>
    <t>1 of 2</t>
  </si>
  <si>
    <t>3 of 4</t>
  </si>
  <si>
    <t>2 of 3</t>
  </si>
  <si>
    <t>Daarnaast heeft elke speler een rating, varierend van 1 ster (*) tot 4 sterren (****). In totaal mag je team niet meer dan 34 sterren tellen.</t>
  </si>
  <si>
    <t>Aantal spelers 5e</t>
  </si>
  <si>
    <t>WK</t>
  </si>
  <si>
    <t>WV</t>
  </si>
  <si>
    <t>WM</t>
  </si>
  <si>
    <t>WA</t>
  </si>
  <si>
    <t>WISSELS</t>
  </si>
  <si>
    <t>Aantal basisspelers 4e elftal &gt;</t>
  </si>
  <si>
    <t>Aantal basisspelers 3e elftal &gt;</t>
  </si>
  <si>
    <t>&lt; Aantal basisspelers vrouwen</t>
  </si>
  <si>
    <t>&lt; Aantal dubbele spelers</t>
  </si>
  <si>
    <t>&lt; Aantal bestede sterren</t>
  </si>
  <si>
    <t>&lt; Nog te besteden sterren</t>
  </si>
  <si>
    <t>&lt; Aantal basisspelers selectie</t>
  </si>
  <si>
    <t>Aantal wissels 3e elftal &gt;</t>
  </si>
  <si>
    <t>Aantal wissels 5e elftal &gt;</t>
  </si>
  <si>
    <t>Aantal wissels 4e elftal &gt;</t>
  </si>
  <si>
    <t>Aantal wissels vrouwen &gt;</t>
  </si>
  <si>
    <t>Aantal wissels selectie &gt;</t>
  </si>
  <si>
    <t>Aantal wissels Selectie</t>
  </si>
  <si>
    <t>Aantal wissels Vrouwen</t>
  </si>
  <si>
    <t>Aantal wissels 3e</t>
  </si>
  <si>
    <t>Aantal wissels 4e</t>
  </si>
  <si>
    <t>Aantal wissels 5e</t>
  </si>
  <si>
    <t>Basisspeler</t>
  </si>
  <si>
    <t>Ingevallen</t>
  </si>
  <si>
    <t>Als een speler een wedstrijdronde niet heeft gespeeld, wordt hij automatisch vervangen door de wisselspeler op die positie</t>
  </si>
  <si>
    <t>Davey Werter</t>
  </si>
  <si>
    <t>Bas Huijben</t>
  </si>
  <si>
    <t>Simon Snijders</t>
  </si>
  <si>
    <t>Jasper Snijders</t>
  </si>
  <si>
    <t>Hidde Schaerlaeckens</t>
  </si>
  <si>
    <t>Aaron Boeren</t>
  </si>
  <si>
    <t>Filimon Raesi Kabede</t>
  </si>
  <si>
    <t>Sjoerd Dijkstra</t>
  </si>
  <si>
    <t>Bas Hulshof</t>
  </si>
  <si>
    <t>Hasan Deeb</t>
  </si>
  <si>
    <t>Wijnand Heesters</t>
  </si>
  <si>
    <t>Leon Dekkers</t>
  </si>
  <si>
    <t>Daan Peeters</t>
  </si>
  <si>
    <t>Freek Verschuren</t>
  </si>
  <si>
    <t>Ahmad Hamoud</t>
  </si>
  <si>
    <t>5e</t>
  </si>
  <si>
    <t>Dwayne van Steen</t>
  </si>
  <si>
    <t>Brayen van den Dool</t>
  </si>
  <si>
    <t>Joas Leinders</t>
  </si>
  <si>
    <t>Davey Dielemans</t>
  </si>
  <si>
    <t>Kasper Pirard</t>
  </si>
  <si>
    <t>Jelle Rozen</t>
  </si>
  <si>
    <t>Sietse Smulders</t>
  </si>
  <si>
    <t>Luc van de Hoofden</t>
  </si>
  <si>
    <t>Laurens Faber</t>
  </si>
  <si>
    <t>Luuk van Alphen</t>
  </si>
  <si>
    <t>Lorenzo de Bruijn</t>
  </si>
  <si>
    <t>Loek Coenen</t>
  </si>
  <si>
    <t>Freek Oomen</t>
  </si>
  <si>
    <t>Ruben Snoek</t>
  </si>
  <si>
    <t>Joris van der Bom</t>
  </si>
  <si>
    <t>Tim van de Hoofden</t>
  </si>
  <si>
    <t>Sander de Bruijn</t>
  </si>
  <si>
    <t>Quince Coertjens</t>
  </si>
  <si>
    <t>Marieke van den Heuvel</t>
  </si>
  <si>
    <t>Mirre Marijnissen</t>
  </si>
  <si>
    <t>Jessica Pinates</t>
  </si>
  <si>
    <t>Nouri Bos</t>
  </si>
  <si>
    <t>&lt; Aantal spelers totaal</t>
  </si>
  <si>
    <t>Aantal spelers totaal</t>
  </si>
  <si>
    <t>(dus of 4 basis en 2 wissel, of 3 basis en 3 wissel)</t>
  </si>
  <si>
    <t>(dus of 2 basis en 0 wissel, of 1 basis en 1 wissel)</t>
  </si>
  <si>
    <t>(dus of 2 basis en 1 wissel, of 1 basis en 2 wissel)</t>
  </si>
  <si>
    <t>Aantal basisspelers 5e elftal &gt;</t>
  </si>
  <si>
    <t>Vier of meer tegendoelpunten</t>
  </si>
  <si>
    <t>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</si>
</sst>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1"/>
      <color rgb="FF002060"/>
      <name val="Calibri"/>
      <family val="2"/>
      <scheme val="minor"/>
    </font>
    <font>
      <sz val="72"/>
      <color rgb="FF002060"/>
      <name val="Calibri"/>
      <family val="2"/>
      <scheme val="minor"/>
    </font>
    <font>
      <sz val="36"/>
      <color rgb="FF002060"/>
      <name val="Calibri"/>
      <family val="2"/>
      <scheme val="minor"/>
    </font>
    <font>
      <sz val="12"/>
      <color rgb="FF00206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sz val="11"/>
      <name val="Calibri"/>
      <family val="2"/>
      <scheme val="minor"/>
    </font>
    <font>
      <sz val="60"/>
      <color rgb="FF00206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</font>
    <font>
      <sz val="8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CCC4C"/>
        <bgColor indexed="64"/>
      </patternFill>
    </fill>
  </fills>
  <borders count="6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0" fontId="13" fillId="0" borderId="0"/>
  </cellStyleXfs>
  <cellXfs count="5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Font="1" applyAlignment="1"/>
    <xf numFmtId="0" fontId="2" fillId="0" borderId="0" xfId="0" applyFont="1" applyAlignment="1">
      <alignment vertical="center"/>
    </xf>
    <xf numFmtId="0" fontId="2" fillId="0" borderId="0" xfId="0" applyFont="1"/>
    <xf numFmtId="0" fontId="4" fillId="0" borderId="0" xfId="0" applyFont="1"/>
    <xf numFmtId="0" fontId="2" fillId="2" borderId="0" xfId="0" applyFont="1" applyFill="1" applyAlignment="1">
      <alignment vertical="center"/>
    </xf>
    <xf numFmtId="0" fontId="2" fillId="2" borderId="0" xfId="0" applyFont="1" applyFill="1"/>
    <xf numFmtId="0" fontId="4" fillId="2" borderId="0" xfId="0" applyFont="1" applyFill="1"/>
    <xf numFmtId="0" fontId="0" fillId="0" borderId="0" xfId="0" applyNumberFormat="1"/>
    <xf numFmtId="0" fontId="3" fillId="0" borderId="1" xfId="0" applyFont="1" applyBorder="1" applyAlignment="1" applyProtection="1">
      <alignment horizontal="center" vertical="center"/>
      <protection locked="0"/>
    </xf>
    <xf numFmtId="0" fontId="4" fillId="0" borderId="2" xfId="0" applyFont="1" applyBorder="1"/>
    <xf numFmtId="0" fontId="3" fillId="0" borderId="2" xfId="0" applyFont="1" applyBorder="1"/>
    <xf numFmtId="0" fontId="1" fillId="0" borderId="2" xfId="0" applyFont="1" applyFill="1" applyBorder="1" applyAlignment="1"/>
    <xf numFmtId="0" fontId="8" fillId="0" borderId="2" xfId="0" applyFont="1" applyBorder="1"/>
    <xf numFmtId="0" fontId="4" fillId="0" borderId="2" xfId="0" quotePrefix="1" applyFont="1" applyBorder="1"/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8" fillId="0" borderId="2" xfId="0" quotePrefix="1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9" fillId="0" borderId="0" xfId="0" applyFont="1"/>
    <xf numFmtId="0" fontId="10" fillId="2" borderId="0" xfId="0" applyFont="1" applyFill="1" applyAlignment="1">
      <alignment vertical="center"/>
    </xf>
    <xf numFmtId="0" fontId="10" fillId="2" borderId="0" xfId="0" applyFont="1" applyFill="1"/>
    <xf numFmtId="0" fontId="10" fillId="2" borderId="0" xfId="0" applyFont="1" applyFill="1" applyAlignment="1"/>
    <xf numFmtId="0" fontId="10" fillId="2" borderId="0" xfId="0" applyFont="1" applyFill="1" applyAlignment="1" applyProtection="1">
      <alignment vertical="center"/>
      <protection locked="0" hidden="1"/>
    </xf>
    <xf numFmtId="0" fontId="10" fillId="2" borderId="0" xfId="0" applyFont="1" applyFill="1" applyProtection="1"/>
    <xf numFmtId="49" fontId="10" fillId="2" borderId="0" xfId="0" applyNumberFormat="1" applyFont="1" applyFill="1" applyProtection="1">
      <protection locked="0" hidden="1"/>
    </xf>
    <xf numFmtId="16" fontId="4" fillId="0" borderId="2" xfId="0" quotePrefix="1" applyNumberFormat="1" applyFont="1" applyBorder="1"/>
    <xf numFmtId="0" fontId="4" fillId="0" borderId="2" xfId="0" quotePrefix="1" applyFont="1" applyBorder="1" applyAlignment="1">
      <alignment horizontal="left"/>
    </xf>
    <xf numFmtId="0" fontId="2" fillId="0" borderId="0" xfId="0" applyFont="1" applyFill="1"/>
    <xf numFmtId="0" fontId="2" fillId="4" borderId="0" xfId="0" applyFont="1" applyFill="1"/>
    <xf numFmtId="0" fontId="12" fillId="4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left" vertical="center"/>
    </xf>
    <xf numFmtId="0" fontId="1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1" fillId="0" borderId="0" xfId="0" applyFont="1"/>
    <xf numFmtId="49" fontId="1" fillId="3" borderId="3" xfId="0" applyNumberFormat="1" applyFont="1" applyFill="1" applyBorder="1" applyAlignment="1" applyProtection="1">
      <protection locked="0"/>
    </xf>
    <xf numFmtId="49" fontId="1" fillId="3" borderId="4" xfId="0" applyNumberFormat="1" applyFont="1" applyFill="1" applyBorder="1" applyAlignment="1" applyProtection="1">
      <protection locked="0"/>
    </xf>
    <xf numFmtId="49" fontId="1" fillId="3" borderId="5" xfId="0" applyNumberFormat="1" applyFont="1" applyFill="1" applyBorder="1" applyAlignment="1" applyProtection="1">
      <protection locked="0"/>
    </xf>
    <xf numFmtId="0" fontId="5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0" fontId="14" fillId="0" borderId="2" xfId="0" applyFont="1" applyBorder="1" applyAlignment="1">
      <alignment horizontal="left" vertical="top"/>
    </xf>
  </cellXfs>
  <cellStyles count="2">
    <cellStyle name="Normal" xfId="0" builtinId="0"/>
    <cellStyle name="Normal 2" xfId="1" xr:uid="{1AF04F1B-E78C-4798-A74C-6A2AFDC0B48D}"/>
  </cellStyles>
  <dxfs count="49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  <border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strike val="0"/>
        <color theme="0"/>
      </font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White" pivot="0" count="13" xr9:uid="{816FA068-152C-4176-91DD-4974AA270E6D}">
      <tableStyleElement type="wholeTable" dxfId="48"/>
      <tableStyleElement type="headerRow" dxfId="47"/>
      <tableStyleElement type="totalRow" dxfId="46"/>
      <tableStyleElement type="firstColumn" dxfId="45"/>
      <tableStyleElement type="lastColumn" dxfId="44"/>
      <tableStyleElement type="firstRowStripe" dxfId="43"/>
      <tableStyleElement type="secondRowStripe" dxfId="42"/>
      <tableStyleElement type="firstColumnStripe" dxfId="41"/>
      <tableStyleElement type="secondColumnStripe" dxfId="40"/>
      <tableStyleElement type="firstHeaderCell" dxfId="39"/>
      <tableStyleElement type="lastHeaderCell" dxfId="38"/>
      <tableStyleElement type="firstTotalCell" dxfId="37"/>
      <tableStyleElement type="lastTotalCell" dxfId="36"/>
    </tableStyle>
  </tableStyles>
  <colors>
    <mruColors>
      <color rgb="FF4CCC4C"/>
      <color rgb="FF35D348"/>
      <color rgb="FF339933"/>
      <color rgb="FF4BD5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9.jpeg"/><Relationship Id="rId21" Type="http://schemas.openxmlformats.org/officeDocument/2006/relationships/image" Target="../media/image24.jpeg"/><Relationship Id="rId42" Type="http://schemas.openxmlformats.org/officeDocument/2006/relationships/image" Target="../media/image45.jpeg"/><Relationship Id="rId47" Type="http://schemas.openxmlformats.org/officeDocument/2006/relationships/image" Target="../media/image50.jpeg"/><Relationship Id="rId63" Type="http://schemas.openxmlformats.org/officeDocument/2006/relationships/image" Target="../media/image66.jpeg"/><Relationship Id="rId68" Type="http://schemas.openxmlformats.org/officeDocument/2006/relationships/image" Target="../media/image71.jpeg"/><Relationship Id="rId84" Type="http://schemas.openxmlformats.org/officeDocument/2006/relationships/image" Target="../media/image87.jpeg"/><Relationship Id="rId16" Type="http://schemas.openxmlformats.org/officeDocument/2006/relationships/image" Target="../media/image19.jpeg"/><Relationship Id="rId11" Type="http://schemas.openxmlformats.org/officeDocument/2006/relationships/image" Target="../media/image14.jpeg"/><Relationship Id="rId32" Type="http://schemas.openxmlformats.org/officeDocument/2006/relationships/image" Target="../media/image35.jpeg"/><Relationship Id="rId37" Type="http://schemas.openxmlformats.org/officeDocument/2006/relationships/image" Target="../media/image40.jpeg"/><Relationship Id="rId53" Type="http://schemas.openxmlformats.org/officeDocument/2006/relationships/image" Target="../media/image56.jpeg"/><Relationship Id="rId58" Type="http://schemas.openxmlformats.org/officeDocument/2006/relationships/image" Target="../media/image61.jpeg"/><Relationship Id="rId74" Type="http://schemas.openxmlformats.org/officeDocument/2006/relationships/image" Target="../media/image77.jpeg"/><Relationship Id="rId79" Type="http://schemas.openxmlformats.org/officeDocument/2006/relationships/image" Target="../media/image82.jpeg"/><Relationship Id="rId5" Type="http://schemas.openxmlformats.org/officeDocument/2006/relationships/image" Target="../media/image8.jpeg"/><Relationship Id="rId19" Type="http://schemas.openxmlformats.org/officeDocument/2006/relationships/image" Target="../media/image22.jpeg"/><Relationship Id="rId14" Type="http://schemas.openxmlformats.org/officeDocument/2006/relationships/image" Target="../media/image17.jpeg"/><Relationship Id="rId22" Type="http://schemas.openxmlformats.org/officeDocument/2006/relationships/image" Target="../media/image25.jpeg"/><Relationship Id="rId27" Type="http://schemas.openxmlformats.org/officeDocument/2006/relationships/image" Target="../media/image30.jpeg"/><Relationship Id="rId30" Type="http://schemas.openxmlformats.org/officeDocument/2006/relationships/image" Target="../media/image33.jpeg"/><Relationship Id="rId35" Type="http://schemas.openxmlformats.org/officeDocument/2006/relationships/image" Target="../media/image38.jpe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Relationship Id="rId56" Type="http://schemas.openxmlformats.org/officeDocument/2006/relationships/image" Target="../media/image59.jpeg"/><Relationship Id="rId64" Type="http://schemas.openxmlformats.org/officeDocument/2006/relationships/image" Target="../media/image67.jpeg"/><Relationship Id="rId69" Type="http://schemas.openxmlformats.org/officeDocument/2006/relationships/image" Target="../media/image72.jpeg"/><Relationship Id="rId77" Type="http://schemas.openxmlformats.org/officeDocument/2006/relationships/image" Target="../media/image80.jpeg"/><Relationship Id="rId8" Type="http://schemas.openxmlformats.org/officeDocument/2006/relationships/image" Target="../media/image11.jpeg"/><Relationship Id="rId51" Type="http://schemas.openxmlformats.org/officeDocument/2006/relationships/image" Target="../media/image54.jpeg"/><Relationship Id="rId72" Type="http://schemas.openxmlformats.org/officeDocument/2006/relationships/image" Target="../media/image75.jpeg"/><Relationship Id="rId80" Type="http://schemas.openxmlformats.org/officeDocument/2006/relationships/image" Target="../media/image83.jpeg"/><Relationship Id="rId85" Type="http://schemas.openxmlformats.org/officeDocument/2006/relationships/image" Target="../media/image88.jpeg"/><Relationship Id="rId3" Type="http://schemas.openxmlformats.org/officeDocument/2006/relationships/image" Target="../media/image6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jpeg"/><Relationship Id="rId33" Type="http://schemas.openxmlformats.org/officeDocument/2006/relationships/image" Target="../media/image36.jpeg"/><Relationship Id="rId38" Type="http://schemas.openxmlformats.org/officeDocument/2006/relationships/image" Target="../media/image41.jpeg"/><Relationship Id="rId46" Type="http://schemas.openxmlformats.org/officeDocument/2006/relationships/image" Target="../media/image49.jpeg"/><Relationship Id="rId59" Type="http://schemas.openxmlformats.org/officeDocument/2006/relationships/image" Target="../media/image62.jpeg"/><Relationship Id="rId67" Type="http://schemas.openxmlformats.org/officeDocument/2006/relationships/image" Target="../media/image70.jpeg"/><Relationship Id="rId20" Type="http://schemas.openxmlformats.org/officeDocument/2006/relationships/image" Target="../media/image23.jpeg"/><Relationship Id="rId41" Type="http://schemas.openxmlformats.org/officeDocument/2006/relationships/image" Target="../media/image44.jpeg"/><Relationship Id="rId54" Type="http://schemas.openxmlformats.org/officeDocument/2006/relationships/image" Target="../media/image57.jpeg"/><Relationship Id="rId62" Type="http://schemas.openxmlformats.org/officeDocument/2006/relationships/image" Target="../media/image65.jpeg"/><Relationship Id="rId70" Type="http://schemas.openxmlformats.org/officeDocument/2006/relationships/image" Target="../media/image73.jpeg"/><Relationship Id="rId75" Type="http://schemas.openxmlformats.org/officeDocument/2006/relationships/image" Target="../media/image78.jpeg"/><Relationship Id="rId83" Type="http://schemas.openxmlformats.org/officeDocument/2006/relationships/image" Target="../media/image86.jpeg"/><Relationship Id="rId88" Type="http://schemas.openxmlformats.org/officeDocument/2006/relationships/image" Target="../media/image91.jpeg"/><Relationship Id="rId1" Type="http://schemas.openxmlformats.org/officeDocument/2006/relationships/image" Target="../media/image4.jpg"/><Relationship Id="rId6" Type="http://schemas.openxmlformats.org/officeDocument/2006/relationships/image" Target="../media/image9.jpeg"/><Relationship Id="rId15" Type="http://schemas.openxmlformats.org/officeDocument/2006/relationships/image" Target="../media/image18.jpeg"/><Relationship Id="rId23" Type="http://schemas.openxmlformats.org/officeDocument/2006/relationships/image" Target="../media/image26.jpeg"/><Relationship Id="rId28" Type="http://schemas.openxmlformats.org/officeDocument/2006/relationships/image" Target="../media/image31.jpeg"/><Relationship Id="rId36" Type="http://schemas.openxmlformats.org/officeDocument/2006/relationships/image" Target="../media/image39.jpeg"/><Relationship Id="rId49" Type="http://schemas.openxmlformats.org/officeDocument/2006/relationships/image" Target="../media/image52.jpeg"/><Relationship Id="rId57" Type="http://schemas.openxmlformats.org/officeDocument/2006/relationships/image" Target="../media/image60.jpeg"/><Relationship Id="rId10" Type="http://schemas.openxmlformats.org/officeDocument/2006/relationships/image" Target="../media/image13.jpeg"/><Relationship Id="rId31" Type="http://schemas.openxmlformats.org/officeDocument/2006/relationships/image" Target="../media/image34.jpeg"/><Relationship Id="rId44" Type="http://schemas.openxmlformats.org/officeDocument/2006/relationships/image" Target="../media/image47.jpeg"/><Relationship Id="rId52" Type="http://schemas.openxmlformats.org/officeDocument/2006/relationships/image" Target="../media/image55.jpeg"/><Relationship Id="rId60" Type="http://schemas.openxmlformats.org/officeDocument/2006/relationships/image" Target="../media/image63.jpeg"/><Relationship Id="rId65" Type="http://schemas.openxmlformats.org/officeDocument/2006/relationships/image" Target="../media/image68.jpeg"/><Relationship Id="rId73" Type="http://schemas.openxmlformats.org/officeDocument/2006/relationships/image" Target="../media/image76.jpeg"/><Relationship Id="rId78" Type="http://schemas.openxmlformats.org/officeDocument/2006/relationships/image" Target="../media/image81.jpeg"/><Relationship Id="rId81" Type="http://schemas.openxmlformats.org/officeDocument/2006/relationships/image" Target="../media/image84.jpeg"/><Relationship Id="rId86" Type="http://schemas.openxmlformats.org/officeDocument/2006/relationships/image" Target="../media/image89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3" Type="http://schemas.openxmlformats.org/officeDocument/2006/relationships/image" Target="../media/image16.jpeg"/><Relationship Id="rId18" Type="http://schemas.openxmlformats.org/officeDocument/2006/relationships/image" Target="../media/image21.jpeg"/><Relationship Id="rId39" Type="http://schemas.openxmlformats.org/officeDocument/2006/relationships/image" Target="../media/image42.jpeg"/><Relationship Id="rId34" Type="http://schemas.openxmlformats.org/officeDocument/2006/relationships/image" Target="../media/image37.jpeg"/><Relationship Id="rId50" Type="http://schemas.openxmlformats.org/officeDocument/2006/relationships/image" Target="../media/image53.jpeg"/><Relationship Id="rId55" Type="http://schemas.openxmlformats.org/officeDocument/2006/relationships/image" Target="../media/image58.jpeg"/><Relationship Id="rId76" Type="http://schemas.openxmlformats.org/officeDocument/2006/relationships/image" Target="../media/image79.jpeg"/><Relationship Id="rId7" Type="http://schemas.openxmlformats.org/officeDocument/2006/relationships/image" Target="../media/image10.jpeg"/><Relationship Id="rId71" Type="http://schemas.openxmlformats.org/officeDocument/2006/relationships/image" Target="../media/image74.jpeg"/><Relationship Id="rId2" Type="http://schemas.openxmlformats.org/officeDocument/2006/relationships/image" Target="../media/image5.jpeg"/><Relationship Id="rId29" Type="http://schemas.openxmlformats.org/officeDocument/2006/relationships/image" Target="../media/image32.jpeg"/><Relationship Id="rId24" Type="http://schemas.openxmlformats.org/officeDocument/2006/relationships/image" Target="../media/image27.jpeg"/><Relationship Id="rId40" Type="http://schemas.openxmlformats.org/officeDocument/2006/relationships/image" Target="../media/image43.jpeg"/><Relationship Id="rId45" Type="http://schemas.openxmlformats.org/officeDocument/2006/relationships/image" Target="../media/image48.jpeg"/><Relationship Id="rId66" Type="http://schemas.openxmlformats.org/officeDocument/2006/relationships/image" Target="../media/image69.jpeg"/><Relationship Id="rId87" Type="http://schemas.openxmlformats.org/officeDocument/2006/relationships/image" Target="../media/image90.jpeg"/><Relationship Id="rId61" Type="http://schemas.openxmlformats.org/officeDocument/2006/relationships/image" Target="../media/image64.jpeg"/><Relationship Id="rId82" Type="http://schemas.openxmlformats.org/officeDocument/2006/relationships/image" Target="../media/image8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7</xdr:row>
          <xdr:rowOff>14287</xdr:rowOff>
        </xdr:from>
        <xdr:to>
          <xdr:col>1</xdr:col>
          <xdr:colOff>1400175</xdr:colOff>
          <xdr:row>8</xdr:row>
          <xdr:rowOff>14287</xdr:rowOff>
        </xdr:to>
        <xdr:pic>
          <xdr:nvPicPr>
            <xdr:cNvPr id="26" name="Picture 25">
              <a:extLst>
                <a:ext uri="{FF2B5EF4-FFF2-40B4-BE49-F238E27FC236}">
                  <a16:creationId xmlns:a16="http://schemas.microsoft.com/office/drawing/2014/main" id="{C77C23CD-9A93-4133-8C47-D663E12B65D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RV" spid="_x0000_s733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19175" y="2509837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7</xdr:row>
          <xdr:rowOff>14287</xdr:rowOff>
        </xdr:from>
        <xdr:to>
          <xdr:col>5</xdr:col>
          <xdr:colOff>1419225</xdr:colOff>
          <xdr:row>8</xdr:row>
          <xdr:rowOff>14287</xdr:rowOff>
        </xdr:to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BA879072-3422-4BC4-8B1E-C1AF78956B4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LCV" spid="_x0000_s733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096125" y="2509837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481012</xdr:colOff>
          <xdr:row>7</xdr:row>
          <xdr:rowOff>14287</xdr:rowOff>
        </xdr:from>
        <xdr:to>
          <xdr:col>7</xdr:col>
          <xdr:colOff>1433512</xdr:colOff>
          <xdr:row>8</xdr:row>
          <xdr:rowOff>14287</xdr:rowOff>
        </xdr:to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7FD5DB54-7253-448F-8647-15F9F35E7A5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LV" spid="_x0000_s733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510712" y="2509837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9</xdr:row>
          <xdr:rowOff>9525</xdr:rowOff>
        </xdr:from>
        <xdr:to>
          <xdr:col>4</xdr:col>
          <xdr:colOff>1409700</xdr:colOff>
          <xdr:row>10</xdr:row>
          <xdr:rowOff>9525</xdr:rowOff>
        </xdr:to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8EF3E997-7E3B-43A7-965B-99CFB6E5C7E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VM" spid="_x0000_s733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57800" y="4038600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447675</xdr:colOff>
          <xdr:row>11</xdr:row>
          <xdr:rowOff>9525</xdr:rowOff>
        </xdr:from>
        <xdr:to>
          <xdr:col>1</xdr:col>
          <xdr:colOff>1400175</xdr:colOff>
          <xdr:row>12</xdr:row>
          <xdr:rowOff>9525</xdr:rowOff>
        </xdr:to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278F8334-CDF5-47FE-8A9F-D6FF4AAE79F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RM" spid="_x0000_s733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19175" y="5572125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481012</xdr:colOff>
          <xdr:row>11</xdr:row>
          <xdr:rowOff>9525</xdr:rowOff>
        </xdr:from>
        <xdr:to>
          <xdr:col>7</xdr:col>
          <xdr:colOff>1433512</xdr:colOff>
          <xdr:row>12</xdr:row>
          <xdr:rowOff>9525</xdr:rowOff>
        </xdr:to>
        <xdr:pic>
          <xdr:nvPicPr>
            <xdr:cNvPr id="32" name="Picture 31">
              <a:extLst>
                <a:ext uri="{FF2B5EF4-FFF2-40B4-BE49-F238E27FC236}">
                  <a16:creationId xmlns:a16="http://schemas.microsoft.com/office/drawing/2014/main" id="{4C5E2379-D506-4B00-94A8-E04602E5038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LM" spid="_x0000_s7340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510712" y="5572125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457200</xdr:colOff>
          <xdr:row>13</xdr:row>
          <xdr:rowOff>19050</xdr:rowOff>
        </xdr:from>
        <xdr:to>
          <xdr:col>4</xdr:col>
          <xdr:colOff>1409700</xdr:colOff>
          <xdr:row>14</xdr:row>
          <xdr:rowOff>19050</xdr:rowOff>
        </xdr:to>
        <xdr:pic>
          <xdr:nvPicPr>
            <xdr:cNvPr id="33" name="Picture 32">
              <a:extLst>
                <a:ext uri="{FF2B5EF4-FFF2-40B4-BE49-F238E27FC236}">
                  <a16:creationId xmlns:a16="http://schemas.microsoft.com/office/drawing/2014/main" id="{14A1FB4F-BF22-4203-B01B-3D3A7EC1531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AM" spid="_x0000_s7341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57800" y="7115175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466725</xdr:colOff>
          <xdr:row>15</xdr:row>
          <xdr:rowOff>4762</xdr:rowOff>
        </xdr:from>
        <xdr:to>
          <xdr:col>5</xdr:col>
          <xdr:colOff>1419225</xdr:colOff>
          <xdr:row>16</xdr:row>
          <xdr:rowOff>4762</xdr:rowOff>
        </xdr:to>
        <xdr:pic>
          <xdr:nvPicPr>
            <xdr:cNvPr id="34" name="Picture 33">
              <a:extLst>
                <a:ext uri="{FF2B5EF4-FFF2-40B4-BE49-F238E27FC236}">
                  <a16:creationId xmlns:a16="http://schemas.microsoft.com/office/drawing/2014/main" id="{F8217809-2CAD-41FB-A96A-F2F47CFC26D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LA" spid="_x0000_s734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096125" y="8634412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428625</xdr:colOff>
          <xdr:row>15</xdr:row>
          <xdr:rowOff>4762</xdr:rowOff>
        </xdr:from>
        <xdr:to>
          <xdr:col>3</xdr:col>
          <xdr:colOff>1381125</xdr:colOff>
          <xdr:row>16</xdr:row>
          <xdr:rowOff>4762</xdr:rowOff>
        </xdr:to>
        <xdr:pic>
          <xdr:nvPicPr>
            <xdr:cNvPr id="35" name="Picture 34">
              <a:extLst>
                <a:ext uri="{FF2B5EF4-FFF2-40B4-BE49-F238E27FC236}">
                  <a16:creationId xmlns:a16="http://schemas.microsoft.com/office/drawing/2014/main" id="{ED4FB642-F275-493C-A498-95D81EBD054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RA" spid="_x0000_s7343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00425" y="8634412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428625</xdr:colOff>
          <xdr:row>7</xdr:row>
          <xdr:rowOff>14287</xdr:rowOff>
        </xdr:from>
        <xdr:to>
          <xdr:col>3</xdr:col>
          <xdr:colOff>1381125</xdr:colOff>
          <xdr:row>8</xdr:row>
          <xdr:rowOff>14287</xdr:rowOff>
        </xdr:to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0D4B7DB6-21C9-4BE4-83A0-FC005D3E902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RCV" spid="_x0000_s734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00425" y="2509837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454873</xdr:colOff>
          <xdr:row>5</xdr:row>
          <xdr:rowOff>28575</xdr:rowOff>
        </xdr:from>
        <xdr:to>
          <xdr:col>4</xdr:col>
          <xdr:colOff>1412028</xdr:colOff>
          <xdr:row>6</xdr:row>
          <xdr:rowOff>30215</xdr:rowOff>
        </xdr:to>
        <xdr:pic>
          <xdr:nvPicPr>
            <xdr:cNvPr id="40" name="Picture 39">
              <a:extLst>
                <a:ext uri="{FF2B5EF4-FFF2-40B4-BE49-F238E27FC236}">
                  <a16:creationId xmlns:a16="http://schemas.microsoft.com/office/drawing/2014/main" id="{9B40E7DB-5A77-481E-B13A-51BB03A48F1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K" spid="_x0000_s7345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55473" y="1000125"/>
              <a:ext cx="957155" cy="133514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438150</xdr:colOff>
          <xdr:row>21</xdr:row>
          <xdr:rowOff>19050</xdr:rowOff>
        </xdr:from>
        <xdr:to>
          <xdr:col>3</xdr:col>
          <xdr:colOff>1390650</xdr:colOff>
          <xdr:row>22</xdr:row>
          <xdr:rowOff>19050</xdr:rowOff>
        </xdr:to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1A9E5010-31C2-4F2E-9A23-6F73DE7C443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WV" spid="_x0000_s734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3409950" y="10896600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21</xdr:row>
          <xdr:rowOff>19050</xdr:rowOff>
        </xdr:from>
        <xdr:to>
          <xdr:col>1</xdr:col>
          <xdr:colOff>1381125</xdr:colOff>
          <xdr:row>22</xdr:row>
          <xdr:rowOff>19050</xdr:rowOff>
        </xdr:to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0ED85EC5-4BA1-4AC5-9136-9CB2EDC30BC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WK" spid="_x0000_s7347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000125" y="10896600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21</xdr:row>
          <xdr:rowOff>19050</xdr:rowOff>
        </xdr:from>
        <xdr:to>
          <xdr:col>5</xdr:col>
          <xdr:colOff>1438275</xdr:colOff>
          <xdr:row>22</xdr:row>
          <xdr:rowOff>19050</xdr:rowOff>
        </xdr:to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48ED603F-DA79-4CF5-9843-B58A9C38A2C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WM" spid="_x0000_s7348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7115175" y="10896600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476250</xdr:colOff>
          <xdr:row>21</xdr:row>
          <xdr:rowOff>19050</xdr:rowOff>
        </xdr:from>
        <xdr:to>
          <xdr:col>7</xdr:col>
          <xdr:colOff>1428750</xdr:colOff>
          <xdr:row>22</xdr:row>
          <xdr:rowOff>19050</xdr:rowOff>
        </xdr:to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F8DB3E1E-6192-46FC-99A7-8D60462011F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toWA" spid="_x0000_s734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9505950" y="10896600"/>
              <a:ext cx="952500" cy="133350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2100</xdr:colOff>
      <xdr:row>14</xdr:row>
      <xdr:rowOff>0</xdr:rowOff>
    </xdr:from>
    <xdr:to>
      <xdr:col>7</xdr:col>
      <xdr:colOff>0</xdr:colOff>
      <xdr:row>14</xdr:row>
      <xdr:rowOff>28575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7C33F5C6-855F-41FC-A077-EC0CE236C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18669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9</xdr:row>
      <xdr:rowOff>0</xdr:rowOff>
    </xdr:from>
    <xdr:to>
      <xdr:col>7</xdr:col>
      <xdr:colOff>0</xdr:colOff>
      <xdr:row>9</xdr:row>
      <xdr:rowOff>28575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AA7C6AF-AB58-4B2F-8D5F-8DB8BAC3E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120015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9</xdr:row>
      <xdr:rowOff>0</xdr:rowOff>
    </xdr:from>
    <xdr:to>
      <xdr:col>7</xdr:col>
      <xdr:colOff>0</xdr:colOff>
      <xdr:row>9</xdr:row>
      <xdr:rowOff>28575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14633A70-9A2A-415D-A03B-8B33ACEF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120015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14</xdr:row>
      <xdr:rowOff>0</xdr:rowOff>
    </xdr:from>
    <xdr:to>
      <xdr:col>7</xdr:col>
      <xdr:colOff>0</xdr:colOff>
      <xdr:row>14</xdr:row>
      <xdr:rowOff>28575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DC66B665-DD81-41CF-B388-282C53522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18669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14</xdr:row>
      <xdr:rowOff>0</xdr:rowOff>
    </xdr:from>
    <xdr:to>
      <xdr:col>7</xdr:col>
      <xdr:colOff>0</xdr:colOff>
      <xdr:row>14</xdr:row>
      <xdr:rowOff>28575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EC64BA40-4B80-4AA4-8D12-D616449AD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18669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24</xdr:row>
      <xdr:rowOff>0</xdr:rowOff>
    </xdr:from>
    <xdr:to>
      <xdr:col>7</xdr:col>
      <xdr:colOff>0</xdr:colOff>
      <xdr:row>24</xdr:row>
      <xdr:rowOff>28575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D1E63C18-C440-4360-873E-C6903D195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2004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24</xdr:row>
      <xdr:rowOff>0</xdr:rowOff>
    </xdr:from>
    <xdr:to>
      <xdr:col>7</xdr:col>
      <xdr:colOff>0</xdr:colOff>
      <xdr:row>24</xdr:row>
      <xdr:rowOff>28575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302C20AB-421E-4119-B8C0-D1095EA49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2004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28</xdr:row>
      <xdr:rowOff>0</xdr:rowOff>
    </xdr:from>
    <xdr:to>
      <xdr:col>7</xdr:col>
      <xdr:colOff>0</xdr:colOff>
      <xdr:row>28</xdr:row>
      <xdr:rowOff>28575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C2AECF96-12E1-4F0D-8A17-FDB1038C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7338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28</xdr:row>
      <xdr:rowOff>0</xdr:rowOff>
    </xdr:from>
    <xdr:to>
      <xdr:col>7</xdr:col>
      <xdr:colOff>0</xdr:colOff>
      <xdr:row>28</xdr:row>
      <xdr:rowOff>28575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0877B349-7DEF-49FB-955E-A5E206683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7338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29</xdr:row>
      <xdr:rowOff>0</xdr:rowOff>
    </xdr:from>
    <xdr:to>
      <xdr:col>7</xdr:col>
      <xdr:colOff>0</xdr:colOff>
      <xdr:row>29</xdr:row>
      <xdr:rowOff>28575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6AADA8E5-2A46-4DC4-9EDF-24DBECF2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86715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29</xdr:row>
      <xdr:rowOff>0</xdr:rowOff>
    </xdr:from>
    <xdr:to>
      <xdr:col>7</xdr:col>
      <xdr:colOff>0</xdr:colOff>
      <xdr:row>29</xdr:row>
      <xdr:rowOff>28575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F603CD87-7138-4D6E-B1BD-484AFE4E3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386715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46</xdr:row>
      <xdr:rowOff>0</xdr:rowOff>
    </xdr:from>
    <xdr:to>
      <xdr:col>7</xdr:col>
      <xdr:colOff>0</xdr:colOff>
      <xdr:row>46</xdr:row>
      <xdr:rowOff>28575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362AAF4E-E438-4695-A8F8-0CDED15E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61341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46</xdr:row>
      <xdr:rowOff>0</xdr:rowOff>
    </xdr:from>
    <xdr:to>
      <xdr:col>7</xdr:col>
      <xdr:colOff>0</xdr:colOff>
      <xdr:row>46</xdr:row>
      <xdr:rowOff>28575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FC00853D-29A6-46F4-8447-3905D9101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613410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64</xdr:row>
      <xdr:rowOff>0</xdr:rowOff>
    </xdr:from>
    <xdr:to>
      <xdr:col>7</xdr:col>
      <xdr:colOff>0</xdr:colOff>
      <xdr:row>64</xdr:row>
      <xdr:rowOff>28575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276FA794-4CDD-4A1D-84F9-2BA528A34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86677500"/>
          <a:ext cx="950400" cy="28575"/>
        </a:xfrm>
        <a:prstGeom prst="rect">
          <a:avLst/>
        </a:prstGeom>
      </xdr:spPr>
    </xdr:pic>
    <xdr:clientData/>
  </xdr:twoCellAnchor>
  <xdr:twoCellAnchor>
    <xdr:from>
      <xdr:col>6</xdr:col>
      <xdr:colOff>2100</xdr:colOff>
      <xdr:row>64</xdr:row>
      <xdr:rowOff>0</xdr:rowOff>
    </xdr:from>
    <xdr:to>
      <xdr:col>7</xdr:col>
      <xdr:colOff>0</xdr:colOff>
      <xdr:row>64</xdr:row>
      <xdr:rowOff>28575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23BA3D15-2505-4E92-B924-A7EA10AD0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5200" y="86677500"/>
          <a:ext cx="950400" cy="2857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44</xdr:row>
      <xdr:rowOff>0</xdr:rowOff>
    </xdr:from>
    <xdr:ext cx="882234" cy="1332000"/>
    <xdr:pic>
      <xdr:nvPicPr>
        <xdr:cNvPr id="336" name="Picture 335">
          <a:extLst>
            <a:ext uri="{FF2B5EF4-FFF2-40B4-BE49-F238E27FC236}">
              <a16:creationId xmlns:a16="http://schemas.microsoft.com/office/drawing/2014/main" id="{094C1D9F-D60B-4DCC-BDFD-01E63D42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525500"/>
          <a:ext cx="882234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103</xdr:row>
      <xdr:rowOff>0</xdr:rowOff>
    </xdr:from>
    <xdr:ext cx="951371" cy="1332000"/>
    <xdr:pic>
      <xdr:nvPicPr>
        <xdr:cNvPr id="337" name="Picture 336">
          <a:extLst>
            <a:ext uri="{FF2B5EF4-FFF2-40B4-BE49-F238E27FC236}">
              <a16:creationId xmlns:a16="http://schemas.microsoft.com/office/drawing/2014/main" id="{0D52B9F1-12F5-409A-B2B0-551EE2E44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2870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65</xdr:row>
      <xdr:rowOff>1500</xdr:rowOff>
    </xdr:from>
    <xdr:ext cx="951371" cy="1332000"/>
    <xdr:pic>
      <xdr:nvPicPr>
        <xdr:cNvPr id="338" name="Picture 337">
          <a:extLst>
            <a:ext uri="{FF2B5EF4-FFF2-40B4-BE49-F238E27FC236}">
              <a16:creationId xmlns:a16="http://schemas.microsoft.com/office/drawing/2014/main" id="{33FBB41C-6B7A-4386-84C4-502EE84F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2198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23</xdr:row>
      <xdr:rowOff>1500</xdr:rowOff>
    </xdr:from>
    <xdr:ext cx="951371" cy="1332000"/>
    <xdr:pic>
      <xdr:nvPicPr>
        <xdr:cNvPr id="339" name="Picture 338">
          <a:extLst>
            <a:ext uri="{FF2B5EF4-FFF2-40B4-BE49-F238E27FC236}">
              <a16:creationId xmlns:a16="http://schemas.microsoft.com/office/drawing/2014/main" id="{F89F21E6-B16D-4DC6-8A97-03F309F85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7527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100</xdr:row>
      <xdr:rowOff>0</xdr:rowOff>
    </xdr:from>
    <xdr:ext cx="951371" cy="1332000"/>
    <xdr:pic>
      <xdr:nvPicPr>
        <xdr:cNvPr id="340" name="Picture 339">
          <a:extLst>
            <a:ext uri="{FF2B5EF4-FFF2-40B4-BE49-F238E27FC236}">
              <a16:creationId xmlns:a16="http://schemas.microsoft.com/office/drawing/2014/main" id="{F51EF453-8467-477D-8625-067D16839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98869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20</xdr:row>
      <xdr:rowOff>1500</xdr:rowOff>
    </xdr:from>
    <xdr:ext cx="951371" cy="1332000"/>
    <xdr:pic>
      <xdr:nvPicPr>
        <xdr:cNvPr id="341" name="Picture 340">
          <a:extLst>
            <a:ext uri="{FF2B5EF4-FFF2-40B4-BE49-F238E27FC236}">
              <a16:creationId xmlns:a16="http://schemas.microsoft.com/office/drawing/2014/main" id="{6795B802-8C95-4A3E-A452-428A2162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9536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39</xdr:row>
      <xdr:rowOff>1500</xdr:rowOff>
    </xdr:from>
    <xdr:ext cx="951371" cy="1332000"/>
    <xdr:pic>
      <xdr:nvPicPr>
        <xdr:cNvPr id="342" name="Picture 341">
          <a:extLst>
            <a:ext uri="{FF2B5EF4-FFF2-40B4-BE49-F238E27FC236}">
              <a16:creationId xmlns:a16="http://schemas.microsoft.com/office/drawing/2014/main" id="{9F6EC112-D6DD-42AF-BD6C-EE75FF604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33529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50</xdr:row>
      <xdr:rowOff>1500</xdr:rowOff>
    </xdr:from>
    <xdr:ext cx="951371" cy="1332000"/>
    <xdr:pic>
      <xdr:nvPicPr>
        <xdr:cNvPr id="344" name="Picture 343">
          <a:extLst>
            <a:ext uri="{FF2B5EF4-FFF2-40B4-BE49-F238E27FC236}">
              <a16:creationId xmlns:a16="http://schemas.microsoft.com/office/drawing/2014/main" id="{2D5DE72E-1769-4AF6-A5B9-DDA869D2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0202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28</xdr:row>
      <xdr:rowOff>1500</xdr:rowOff>
    </xdr:from>
    <xdr:ext cx="951371" cy="1332000"/>
    <xdr:pic>
      <xdr:nvPicPr>
        <xdr:cNvPr id="345" name="Picture 344">
          <a:extLst>
            <a:ext uri="{FF2B5EF4-FFF2-40B4-BE49-F238E27FC236}">
              <a16:creationId xmlns:a16="http://schemas.microsoft.com/office/drawing/2014/main" id="{E91A88D8-7DA8-4DBA-8254-011D1D131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32196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61</xdr:row>
      <xdr:rowOff>1500</xdr:rowOff>
    </xdr:from>
    <xdr:ext cx="951371" cy="1332000"/>
    <xdr:pic>
      <xdr:nvPicPr>
        <xdr:cNvPr id="346" name="Picture 345">
          <a:extLst>
            <a:ext uri="{FF2B5EF4-FFF2-40B4-BE49-F238E27FC236}">
              <a16:creationId xmlns:a16="http://schemas.microsoft.com/office/drawing/2014/main" id="{55F8AC85-17E7-4889-9BDC-26DF2F07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6864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62</xdr:row>
      <xdr:rowOff>1500</xdr:rowOff>
    </xdr:from>
    <xdr:ext cx="951371" cy="1332000"/>
    <xdr:pic>
      <xdr:nvPicPr>
        <xdr:cNvPr id="347" name="Picture 346">
          <a:extLst>
            <a:ext uri="{FF2B5EF4-FFF2-40B4-BE49-F238E27FC236}">
              <a16:creationId xmlns:a16="http://schemas.microsoft.com/office/drawing/2014/main" id="{D69D448F-E909-49AC-B730-B0114C680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198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</xdr:row>
      <xdr:rowOff>0</xdr:rowOff>
    </xdr:from>
    <xdr:ext cx="951371" cy="1332000"/>
    <xdr:pic>
      <xdr:nvPicPr>
        <xdr:cNvPr id="348" name="Picture 347">
          <a:extLst>
            <a:ext uri="{FF2B5EF4-FFF2-40B4-BE49-F238E27FC236}">
              <a16:creationId xmlns:a16="http://schemas.microsoft.com/office/drawing/2014/main" id="{45B225BE-1799-4F03-9785-D5E657848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41338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93</xdr:row>
      <xdr:rowOff>0</xdr:rowOff>
    </xdr:from>
    <xdr:ext cx="951371" cy="1332000"/>
    <xdr:pic>
      <xdr:nvPicPr>
        <xdr:cNvPr id="349" name="Picture 348">
          <a:extLst>
            <a:ext uri="{FF2B5EF4-FFF2-40B4-BE49-F238E27FC236}">
              <a16:creationId xmlns:a16="http://schemas.microsoft.com/office/drawing/2014/main" id="{A86102AE-7669-45D3-88DF-AAE0B1FA5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93535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22</xdr:row>
      <xdr:rowOff>1500</xdr:rowOff>
    </xdr:from>
    <xdr:ext cx="951371" cy="1332000"/>
    <xdr:pic>
      <xdr:nvPicPr>
        <xdr:cNvPr id="350" name="Picture 349">
          <a:extLst>
            <a:ext uri="{FF2B5EF4-FFF2-40B4-BE49-F238E27FC236}">
              <a16:creationId xmlns:a16="http://schemas.microsoft.com/office/drawing/2014/main" id="{AD96C97D-47E7-457F-A59B-C1C69330E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6194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12</xdr:row>
      <xdr:rowOff>1500</xdr:rowOff>
    </xdr:from>
    <xdr:ext cx="951371" cy="1332000"/>
    <xdr:pic>
      <xdr:nvPicPr>
        <xdr:cNvPr id="351" name="Picture 350">
          <a:extLst>
            <a:ext uri="{FF2B5EF4-FFF2-40B4-BE49-F238E27FC236}">
              <a16:creationId xmlns:a16="http://schemas.microsoft.com/office/drawing/2014/main" id="{AB011B40-0D83-4607-870F-7366A485E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8193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79</xdr:row>
      <xdr:rowOff>35118</xdr:rowOff>
    </xdr:from>
    <xdr:ext cx="951371" cy="1332000"/>
    <xdr:pic>
      <xdr:nvPicPr>
        <xdr:cNvPr id="353" name="Picture 352">
          <a:extLst>
            <a:ext uri="{FF2B5EF4-FFF2-40B4-BE49-F238E27FC236}">
              <a16:creationId xmlns:a16="http://schemas.microsoft.com/office/drawing/2014/main" id="{5D841242-50A3-462E-8D6E-E766AC2E8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9" y="104238618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91</xdr:row>
      <xdr:rowOff>1500</xdr:rowOff>
    </xdr:from>
    <xdr:ext cx="951371" cy="1332000"/>
    <xdr:pic>
      <xdr:nvPicPr>
        <xdr:cNvPr id="354" name="Picture 353">
          <a:extLst>
            <a:ext uri="{FF2B5EF4-FFF2-40B4-BE49-F238E27FC236}">
              <a16:creationId xmlns:a16="http://schemas.microsoft.com/office/drawing/2014/main" id="{932D6793-654C-41DB-A07F-6AD61558B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81535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101</xdr:row>
      <xdr:rowOff>0</xdr:rowOff>
    </xdr:from>
    <xdr:ext cx="951371" cy="1332000"/>
    <xdr:pic>
      <xdr:nvPicPr>
        <xdr:cNvPr id="356" name="Picture 355">
          <a:extLst>
            <a:ext uri="{FF2B5EF4-FFF2-40B4-BE49-F238E27FC236}">
              <a16:creationId xmlns:a16="http://schemas.microsoft.com/office/drawing/2014/main" id="{6D4799AD-2C53-4A9C-AEF6-2FD9FAB0A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0203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83</xdr:row>
      <xdr:rowOff>1500</xdr:rowOff>
    </xdr:from>
    <xdr:ext cx="951371" cy="1332000"/>
    <xdr:pic>
      <xdr:nvPicPr>
        <xdr:cNvPr id="357" name="Picture 356">
          <a:extLst>
            <a:ext uri="{FF2B5EF4-FFF2-40B4-BE49-F238E27FC236}">
              <a16:creationId xmlns:a16="http://schemas.microsoft.com/office/drawing/2014/main" id="{665CB6BC-DE55-4ADF-AAE0-AA55CA43B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84202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114</xdr:row>
      <xdr:rowOff>0</xdr:rowOff>
    </xdr:from>
    <xdr:ext cx="951371" cy="1332000"/>
    <xdr:pic>
      <xdr:nvPicPr>
        <xdr:cNvPr id="358" name="Picture 357">
          <a:extLst>
            <a:ext uri="{FF2B5EF4-FFF2-40B4-BE49-F238E27FC236}">
              <a16:creationId xmlns:a16="http://schemas.microsoft.com/office/drawing/2014/main" id="{4289FFC2-7026-405B-AC19-569DB534A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8205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33</xdr:row>
      <xdr:rowOff>0</xdr:rowOff>
    </xdr:from>
    <xdr:ext cx="951371" cy="1332000"/>
    <xdr:pic>
      <xdr:nvPicPr>
        <xdr:cNvPr id="359" name="Picture 358">
          <a:extLst>
            <a:ext uri="{FF2B5EF4-FFF2-40B4-BE49-F238E27FC236}">
              <a16:creationId xmlns:a16="http://schemas.microsoft.com/office/drawing/2014/main" id="{EBF3D5AF-6319-4F02-9E0A-C77E93F45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6670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89</xdr:row>
      <xdr:rowOff>0</xdr:rowOff>
    </xdr:from>
    <xdr:ext cx="951371" cy="1332000"/>
    <xdr:pic>
      <xdr:nvPicPr>
        <xdr:cNvPr id="360" name="Picture 359">
          <a:extLst>
            <a:ext uri="{FF2B5EF4-FFF2-40B4-BE49-F238E27FC236}">
              <a16:creationId xmlns:a16="http://schemas.microsoft.com/office/drawing/2014/main" id="{A6CF0EF2-AA63-4F4B-AB86-C8865D61D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88201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60</xdr:row>
      <xdr:rowOff>1500</xdr:rowOff>
    </xdr:from>
    <xdr:ext cx="951371" cy="1332000"/>
    <xdr:pic>
      <xdr:nvPicPr>
        <xdr:cNvPr id="361" name="Picture 360">
          <a:extLst>
            <a:ext uri="{FF2B5EF4-FFF2-40B4-BE49-F238E27FC236}">
              <a16:creationId xmlns:a16="http://schemas.microsoft.com/office/drawing/2014/main" id="{6C90A788-A8F5-4EF1-8F14-750E177D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96204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52</xdr:row>
      <xdr:rowOff>1500</xdr:rowOff>
    </xdr:from>
    <xdr:ext cx="951371" cy="1332000"/>
    <xdr:pic>
      <xdr:nvPicPr>
        <xdr:cNvPr id="362" name="Picture 361">
          <a:extLst>
            <a:ext uri="{FF2B5EF4-FFF2-40B4-BE49-F238E27FC236}">
              <a16:creationId xmlns:a16="http://schemas.microsoft.com/office/drawing/2014/main" id="{DB151F5D-9E38-434A-8994-3710FDDA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2864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48</xdr:row>
      <xdr:rowOff>1500</xdr:rowOff>
    </xdr:from>
    <xdr:ext cx="951371" cy="1332000"/>
    <xdr:pic>
      <xdr:nvPicPr>
        <xdr:cNvPr id="363" name="Picture 362">
          <a:extLst>
            <a:ext uri="{FF2B5EF4-FFF2-40B4-BE49-F238E27FC236}">
              <a16:creationId xmlns:a16="http://schemas.microsoft.com/office/drawing/2014/main" id="{37E80098-A488-405F-9F3B-167F6C983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1530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13</xdr:row>
      <xdr:rowOff>0</xdr:rowOff>
    </xdr:from>
    <xdr:ext cx="951371" cy="1332000"/>
    <xdr:pic>
      <xdr:nvPicPr>
        <xdr:cNvPr id="364" name="Picture 363">
          <a:extLst>
            <a:ext uri="{FF2B5EF4-FFF2-40B4-BE49-F238E27FC236}">
              <a16:creationId xmlns:a16="http://schemas.microsoft.com/office/drawing/2014/main" id="{83814C88-F3F6-4AB3-BDEF-5C9BEFAF2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0002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57</xdr:row>
      <xdr:rowOff>1500</xdr:rowOff>
    </xdr:from>
    <xdr:ext cx="951371" cy="1332000"/>
    <xdr:pic>
      <xdr:nvPicPr>
        <xdr:cNvPr id="365" name="Picture 364">
          <a:extLst>
            <a:ext uri="{FF2B5EF4-FFF2-40B4-BE49-F238E27FC236}">
              <a16:creationId xmlns:a16="http://schemas.microsoft.com/office/drawing/2014/main" id="{11290BB9-1B3E-43CD-B229-44770C7C3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5531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107</xdr:row>
      <xdr:rowOff>0</xdr:rowOff>
    </xdr:from>
    <xdr:ext cx="951371" cy="1332000"/>
    <xdr:pic>
      <xdr:nvPicPr>
        <xdr:cNvPr id="366" name="Picture 365">
          <a:extLst>
            <a:ext uri="{FF2B5EF4-FFF2-40B4-BE49-F238E27FC236}">
              <a16:creationId xmlns:a16="http://schemas.microsoft.com/office/drawing/2014/main" id="{DB86FC38-028F-493B-AF05-EF589946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108204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67</xdr:row>
      <xdr:rowOff>1500</xdr:rowOff>
    </xdr:from>
    <xdr:ext cx="951371" cy="1332000"/>
    <xdr:pic>
      <xdr:nvPicPr>
        <xdr:cNvPr id="368" name="Picture 367">
          <a:extLst>
            <a:ext uri="{FF2B5EF4-FFF2-40B4-BE49-F238E27FC236}">
              <a16:creationId xmlns:a16="http://schemas.microsoft.com/office/drawing/2014/main" id="{AAB86981-952E-4834-B9C7-5554663DF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4865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25</xdr:row>
      <xdr:rowOff>1500</xdr:rowOff>
    </xdr:from>
    <xdr:ext cx="951371" cy="1332000"/>
    <xdr:pic>
      <xdr:nvPicPr>
        <xdr:cNvPr id="369" name="Picture 368">
          <a:extLst>
            <a:ext uri="{FF2B5EF4-FFF2-40B4-BE49-F238E27FC236}">
              <a16:creationId xmlns:a16="http://schemas.microsoft.com/office/drawing/2014/main" id="{AB91EE9D-19A7-4662-AA07-62D1BDD6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21528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41</xdr:row>
      <xdr:rowOff>1500</xdr:rowOff>
    </xdr:from>
    <xdr:ext cx="951371" cy="1332000"/>
    <xdr:pic>
      <xdr:nvPicPr>
        <xdr:cNvPr id="370" name="Picture 369">
          <a:extLst>
            <a:ext uri="{FF2B5EF4-FFF2-40B4-BE49-F238E27FC236}">
              <a16:creationId xmlns:a16="http://schemas.microsoft.com/office/drawing/2014/main" id="{4582BA4E-0BFC-4824-A760-9CC00ED7A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34863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92</xdr:row>
      <xdr:rowOff>0</xdr:rowOff>
    </xdr:from>
    <xdr:ext cx="951371" cy="1332000"/>
    <xdr:pic>
      <xdr:nvPicPr>
        <xdr:cNvPr id="371" name="Picture 370">
          <a:extLst>
            <a:ext uri="{FF2B5EF4-FFF2-40B4-BE49-F238E27FC236}">
              <a16:creationId xmlns:a16="http://schemas.microsoft.com/office/drawing/2014/main" id="{A2878C1C-AAD8-4D90-9819-9E0307DC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92202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73</xdr:row>
      <xdr:rowOff>1500</xdr:rowOff>
    </xdr:from>
    <xdr:ext cx="951371" cy="1332000"/>
    <xdr:pic>
      <xdr:nvPicPr>
        <xdr:cNvPr id="373" name="Picture 372">
          <a:extLst>
            <a:ext uri="{FF2B5EF4-FFF2-40B4-BE49-F238E27FC236}">
              <a16:creationId xmlns:a16="http://schemas.microsoft.com/office/drawing/2014/main" id="{F9772842-B708-4933-95B5-D9CAC1DB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22861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72</xdr:row>
      <xdr:rowOff>1500</xdr:rowOff>
    </xdr:from>
    <xdr:ext cx="951371" cy="1332000"/>
    <xdr:pic>
      <xdr:nvPicPr>
        <xdr:cNvPr id="374" name="Picture 373">
          <a:extLst>
            <a:ext uri="{FF2B5EF4-FFF2-40B4-BE49-F238E27FC236}">
              <a16:creationId xmlns:a16="http://schemas.microsoft.com/office/drawing/2014/main" id="{55E64A0F-A1A1-4FD3-9C1D-B1D420DB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57532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74</xdr:row>
      <xdr:rowOff>1500</xdr:rowOff>
    </xdr:from>
    <xdr:ext cx="951371" cy="1332000"/>
    <xdr:pic>
      <xdr:nvPicPr>
        <xdr:cNvPr id="375" name="Picture 374">
          <a:extLst>
            <a:ext uri="{FF2B5EF4-FFF2-40B4-BE49-F238E27FC236}">
              <a16:creationId xmlns:a16="http://schemas.microsoft.com/office/drawing/2014/main" id="{1E6F5E88-F5A4-4C9B-A61D-DB00BA8F0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58866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87</xdr:row>
      <xdr:rowOff>1500</xdr:rowOff>
    </xdr:from>
    <xdr:ext cx="951371" cy="1332000"/>
    <xdr:pic>
      <xdr:nvPicPr>
        <xdr:cNvPr id="376" name="Picture 375">
          <a:extLst>
            <a:ext uri="{FF2B5EF4-FFF2-40B4-BE49-F238E27FC236}">
              <a16:creationId xmlns:a16="http://schemas.microsoft.com/office/drawing/2014/main" id="{CF7CB445-9D51-4563-91B3-8CA7508EC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86869500"/>
          <a:ext cx="951371" cy="1332000"/>
        </a:xfrm>
        <a:prstGeom prst="rect">
          <a:avLst/>
        </a:prstGeom>
      </xdr:spPr>
    </xdr:pic>
    <xdr:clientData/>
  </xdr:oneCellAnchor>
  <xdr:twoCellAnchor>
    <xdr:from>
      <xdr:col>5</xdr:col>
      <xdr:colOff>1400737</xdr:colOff>
      <xdr:row>5</xdr:row>
      <xdr:rowOff>1</xdr:rowOff>
    </xdr:from>
    <xdr:to>
      <xdr:col>7</xdr:col>
      <xdr:colOff>2234</xdr:colOff>
      <xdr:row>5</xdr:row>
      <xdr:rowOff>1332001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BD098B01-D96F-486F-AD21-A1F28AA9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7413" y="5524501"/>
          <a:ext cx="951371" cy="133200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54</xdr:row>
      <xdr:rowOff>1500</xdr:rowOff>
    </xdr:from>
    <xdr:ext cx="951371" cy="1332000"/>
    <xdr:pic>
      <xdr:nvPicPr>
        <xdr:cNvPr id="378" name="Picture 377">
          <a:extLst>
            <a:ext uri="{FF2B5EF4-FFF2-40B4-BE49-F238E27FC236}">
              <a16:creationId xmlns:a16="http://schemas.microsoft.com/office/drawing/2014/main" id="{B852D35D-F021-490C-B394-5665F9A6D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3527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16</xdr:row>
      <xdr:rowOff>1500</xdr:rowOff>
    </xdr:from>
    <xdr:ext cx="951371" cy="1332000"/>
    <xdr:pic>
      <xdr:nvPicPr>
        <xdr:cNvPr id="379" name="Picture 378">
          <a:extLst>
            <a:ext uri="{FF2B5EF4-FFF2-40B4-BE49-F238E27FC236}">
              <a16:creationId xmlns:a16="http://schemas.microsoft.com/office/drawing/2014/main" id="{3E13BE68-08E4-409A-BFC6-8DE53D09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2193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38</xdr:row>
      <xdr:rowOff>1500</xdr:rowOff>
    </xdr:from>
    <xdr:ext cx="951371" cy="1332000"/>
    <xdr:pic>
      <xdr:nvPicPr>
        <xdr:cNvPr id="382" name="Picture 381">
          <a:extLst>
            <a:ext uri="{FF2B5EF4-FFF2-40B4-BE49-F238E27FC236}">
              <a16:creationId xmlns:a16="http://schemas.microsoft.com/office/drawing/2014/main" id="{6FD268D7-1661-4501-B2B1-3A49A198E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62866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26</xdr:row>
      <xdr:rowOff>0</xdr:rowOff>
    </xdr:from>
    <xdr:ext cx="951371" cy="1332000"/>
    <xdr:pic>
      <xdr:nvPicPr>
        <xdr:cNvPr id="384" name="Picture 383">
          <a:extLst>
            <a:ext uri="{FF2B5EF4-FFF2-40B4-BE49-F238E27FC236}">
              <a16:creationId xmlns:a16="http://schemas.microsoft.com/office/drawing/2014/main" id="{C0E33EF3-3253-4743-8633-A6CDFEAD9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78676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63</xdr:row>
      <xdr:rowOff>1500</xdr:rowOff>
    </xdr:from>
    <xdr:ext cx="951371" cy="1332000"/>
    <xdr:pic>
      <xdr:nvPicPr>
        <xdr:cNvPr id="386" name="Picture 385">
          <a:extLst>
            <a:ext uri="{FF2B5EF4-FFF2-40B4-BE49-F238E27FC236}">
              <a16:creationId xmlns:a16="http://schemas.microsoft.com/office/drawing/2014/main" id="{3845551E-3A7F-42AA-A778-AD9AA5924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9531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105</xdr:row>
      <xdr:rowOff>0</xdr:rowOff>
    </xdr:from>
    <xdr:ext cx="951371" cy="1332000"/>
    <xdr:pic>
      <xdr:nvPicPr>
        <xdr:cNvPr id="387" name="Picture 386">
          <a:extLst>
            <a:ext uri="{FF2B5EF4-FFF2-40B4-BE49-F238E27FC236}">
              <a16:creationId xmlns:a16="http://schemas.microsoft.com/office/drawing/2014/main" id="{598AF44B-955A-48D7-A400-260F1EC5D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5537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114</xdr:row>
      <xdr:rowOff>1500</xdr:rowOff>
    </xdr:from>
    <xdr:ext cx="886139" cy="1332000"/>
    <xdr:pic>
      <xdr:nvPicPr>
        <xdr:cNvPr id="389" name="Picture 388">
          <a:extLst>
            <a:ext uri="{FF2B5EF4-FFF2-40B4-BE49-F238E27FC236}">
              <a16:creationId xmlns:a16="http://schemas.microsoft.com/office/drawing/2014/main" id="{E8C6FB5E-72E8-46CB-95F4-C5C70084A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9539000"/>
          <a:ext cx="886139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51</xdr:row>
      <xdr:rowOff>0</xdr:rowOff>
    </xdr:from>
    <xdr:ext cx="951371" cy="1332000"/>
    <xdr:pic>
      <xdr:nvPicPr>
        <xdr:cNvPr id="390" name="Picture 389">
          <a:extLst>
            <a:ext uri="{FF2B5EF4-FFF2-40B4-BE49-F238E27FC236}">
              <a16:creationId xmlns:a16="http://schemas.microsoft.com/office/drawing/2014/main" id="{CED71E27-8937-4C1A-820A-C90D56BB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10858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70</xdr:row>
      <xdr:rowOff>1500</xdr:rowOff>
    </xdr:from>
    <xdr:ext cx="951371" cy="1332000"/>
    <xdr:pic>
      <xdr:nvPicPr>
        <xdr:cNvPr id="391" name="Picture 390">
          <a:extLst>
            <a:ext uri="{FF2B5EF4-FFF2-40B4-BE49-F238E27FC236}">
              <a16:creationId xmlns:a16="http://schemas.microsoft.com/office/drawing/2014/main" id="{BDA87D63-7E0F-41D3-88E6-BB0EC086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18861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97</xdr:row>
      <xdr:rowOff>0</xdr:rowOff>
    </xdr:from>
    <xdr:ext cx="951371" cy="1332000"/>
    <xdr:pic>
      <xdr:nvPicPr>
        <xdr:cNvPr id="393" name="Picture 392">
          <a:extLst>
            <a:ext uri="{FF2B5EF4-FFF2-40B4-BE49-F238E27FC236}">
              <a16:creationId xmlns:a16="http://schemas.microsoft.com/office/drawing/2014/main" id="{02A614DB-514B-47C8-89F8-400913A3A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96202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37</xdr:row>
      <xdr:rowOff>1500</xdr:rowOff>
    </xdr:from>
    <xdr:ext cx="951371" cy="1332000"/>
    <xdr:pic>
      <xdr:nvPicPr>
        <xdr:cNvPr id="394" name="Picture 393">
          <a:extLst>
            <a:ext uri="{FF2B5EF4-FFF2-40B4-BE49-F238E27FC236}">
              <a16:creationId xmlns:a16="http://schemas.microsoft.com/office/drawing/2014/main" id="{93C29D05-460D-44AF-85A6-EBB995E28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61533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49</xdr:row>
      <xdr:rowOff>1500</xdr:rowOff>
    </xdr:from>
    <xdr:ext cx="951371" cy="1332000"/>
    <xdr:pic>
      <xdr:nvPicPr>
        <xdr:cNvPr id="395" name="Picture 394">
          <a:extLst>
            <a:ext uri="{FF2B5EF4-FFF2-40B4-BE49-F238E27FC236}">
              <a16:creationId xmlns:a16="http://schemas.microsoft.com/office/drawing/2014/main" id="{2E2C0F3F-1964-4960-ADB6-137D37C6F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8868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108</xdr:row>
      <xdr:rowOff>0</xdr:rowOff>
    </xdr:from>
    <xdr:ext cx="951371" cy="1332000"/>
    <xdr:pic>
      <xdr:nvPicPr>
        <xdr:cNvPr id="396" name="Picture 395">
          <a:extLst>
            <a:ext uri="{FF2B5EF4-FFF2-40B4-BE49-F238E27FC236}">
              <a16:creationId xmlns:a16="http://schemas.microsoft.com/office/drawing/2014/main" id="{6686DF29-FCFE-4503-8D02-2B18E4DB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9537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30</xdr:row>
      <xdr:rowOff>1500</xdr:rowOff>
    </xdr:from>
    <xdr:ext cx="951371" cy="1332000"/>
    <xdr:pic>
      <xdr:nvPicPr>
        <xdr:cNvPr id="397" name="Picture 396">
          <a:extLst>
            <a:ext uri="{FF2B5EF4-FFF2-40B4-BE49-F238E27FC236}">
              <a16:creationId xmlns:a16="http://schemas.microsoft.com/office/drawing/2014/main" id="{36209B54-F0F7-4622-864F-81B7940A6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29529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36</xdr:row>
      <xdr:rowOff>1500</xdr:rowOff>
    </xdr:from>
    <xdr:ext cx="951371" cy="1332000"/>
    <xdr:pic>
      <xdr:nvPicPr>
        <xdr:cNvPr id="398" name="Picture 397">
          <a:extLst>
            <a:ext uri="{FF2B5EF4-FFF2-40B4-BE49-F238E27FC236}">
              <a16:creationId xmlns:a16="http://schemas.microsoft.com/office/drawing/2014/main" id="{A2CF7D7B-0368-4EDD-A98B-18945529A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192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111</xdr:row>
      <xdr:rowOff>0</xdr:rowOff>
    </xdr:from>
    <xdr:ext cx="951371" cy="1332000"/>
    <xdr:pic>
      <xdr:nvPicPr>
        <xdr:cNvPr id="399" name="Picture 398">
          <a:extLst>
            <a:ext uri="{FF2B5EF4-FFF2-40B4-BE49-F238E27FC236}">
              <a16:creationId xmlns:a16="http://schemas.microsoft.com/office/drawing/2014/main" id="{A0372E3F-42FE-438F-AF41-8683106D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13538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104</xdr:row>
      <xdr:rowOff>0</xdr:rowOff>
    </xdr:from>
    <xdr:ext cx="951371" cy="1332000"/>
    <xdr:pic>
      <xdr:nvPicPr>
        <xdr:cNvPr id="400" name="Picture 399">
          <a:extLst>
            <a:ext uri="{FF2B5EF4-FFF2-40B4-BE49-F238E27FC236}">
              <a16:creationId xmlns:a16="http://schemas.microsoft.com/office/drawing/2014/main" id="{512D7709-AC16-450F-8C0B-87F4FDF72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104203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31</xdr:row>
      <xdr:rowOff>1500</xdr:rowOff>
    </xdr:from>
    <xdr:ext cx="951371" cy="1332000"/>
    <xdr:pic>
      <xdr:nvPicPr>
        <xdr:cNvPr id="401" name="Picture 400">
          <a:extLst>
            <a:ext uri="{FF2B5EF4-FFF2-40B4-BE49-F238E27FC236}">
              <a16:creationId xmlns:a16="http://schemas.microsoft.com/office/drawing/2014/main" id="{D6CF8CA0-1130-4698-AD2D-860007CBE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0197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15</xdr:row>
      <xdr:rowOff>1500</xdr:rowOff>
    </xdr:from>
    <xdr:ext cx="951371" cy="1332000"/>
    <xdr:pic>
      <xdr:nvPicPr>
        <xdr:cNvPr id="402" name="Picture 401">
          <a:extLst>
            <a:ext uri="{FF2B5EF4-FFF2-40B4-BE49-F238E27FC236}">
              <a16:creationId xmlns:a16="http://schemas.microsoft.com/office/drawing/2014/main" id="{C2444D2D-9F21-4C51-96A8-3B0EADAB9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4197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46</xdr:row>
      <xdr:rowOff>1500</xdr:rowOff>
    </xdr:from>
    <xdr:ext cx="951371" cy="1332000"/>
    <xdr:pic>
      <xdr:nvPicPr>
        <xdr:cNvPr id="403" name="Picture 402">
          <a:extLst>
            <a:ext uri="{FF2B5EF4-FFF2-40B4-BE49-F238E27FC236}">
              <a16:creationId xmlns:a16="http://schemas.microsoft.com/office/drawing/2014/main" id="{9E4B8413-5216-42AF-9FED-BFBCFFCE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74868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76</xdr:row>
      <xdr:rowOff>1500</xdr:rowOff>
    </xdr:from>
    <xdr:ext cx="951371" cy="1332000"/>
    <xdr:pic>
      <xdr:nvPicPr>
        <xdr:cNvPr id="404" name="Picture 403">
          <a:extLst>
            <a:ext uri="{FF2B5EF4-FFF2-40B4-BE49-F238E27FC236}">
              <a16:creationId xmlns:a16="http://schemas.microsoft.com/office/drawing/2014/main" id="{FF6981C6-EEF8-47D2-A9F2-9EFB0CFFA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601995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82</xdr:row>
      <xdr:rowOff>1500</xdr:rowOff>
    </xdr:from>
    <xdr:ext cx="951371" cy="1332000"/>
    <xdr:pic>
      <xdr:nvPicPr>
        <xdr:cNvPr id="405" name="Picture 404">
          <a:extLst>
            <a:ext uri="{FF2B5EF4-FFF2-40B4-BE49-F238E27FC236}">
              <a16:creationId xmlns:a16="http://schemas.microsoft.com/office/drawing/2014/main" id="{B725CFF6-2F87-4A94-AB06-AC1C3BB08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37530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40</xdr:row>
      <xdr:rowOff>1500</xdr:rowOff>
    </xdr:from>
    <xdr:ext cx="951371" cy="1332000"/>
    <xdr:pic>
      <xdr:nvPicPr>
        <xdr:cNvPr id="406" name="Picture 405">
          <a:extLst>
            <a:ext uri="{FF2B5EF4-FFF2-40B4-BE49-F238E27FC236}">
              <a16:creationId xmlns:a16="http://schemas.microsoft.com/office/drawing/2014/main" id="{9F77AAAB-1CBB-49AB-8633-C1D5160E1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64200000"/>
          <a:ext cx="951371" cy="1332000"/>
        </a:xfrm>
        <a:prstGeom prst="rect">
          <a:avLst/>
        </a:prstGeom>
      </xdr:spPr>
    </xdr:pic>
    <xdr:clientData/>
  </xdr:oneCellAnchor>
  <xdr:oneCellAnchor>
    <xdr:from>
      <xdr:col>6</xdr:col>
      <xdr:colOff>1129</xdr:colOff>
      <xdr:row>42</xdr:row>
      <xdr:rowOff>1500</xdr:rowOff>
    </xdr:from>
    <xdr:ext cx="951371" cy="1332000"/>
    <xdr:pic>
      <xdr:nvPicPr>
        <xdr:cNvPr id="409" name="Picture 408">
          <a:extLst>
            <a:ext uri="{FF2B5EF4-FFF2-40B4-BE49-F238E27FC236}">
              <a16:creationId xmlns:a16="http://schemas.microsoft.com/office/drawing/2014/main" id="{55258A47-9C05-4E2C-8527-0188D7814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7029" y="68200500"/>
          <a:ext cx="951371" cy="1332000"/>
        </a:xfrm>
        <a:prstGeom prst="rect">
          <a:avLst/>
        </a:prstGeom>
      </xdr:spPr>
    </xdr:pic>
    <xdr:clientData/>
  </xdr:oneCellAnchor>
  <xdr:twoCellAnchor>
    <xdr:from>
      <xdr:col>6</xdr:col>
      <xdr:colOff>1680</xdr:colOff>
      <xdr:row>3</xdr:row>
      <xdr:rowOff>12707</xdr:rowOff>
    </xdr:from>
    <xdr:to>
      <xdr:col>7</xdr:col>
      <xdr:colOff>551</xdr:colOff>
      <xdr:row>4</xdr:row>
      <xdr:rowOff>11207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8D3EC64C-20B5-4C8B-8D78-6C8E11A15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6680" y="2870207"/>
          <a:ext cx="951371" cy="133200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99</xdr:row>
      <xdr:rowOff>0</xdr:rowOff>
    </xdr:from>
    <xdr:ext cx="941294" cy="1332000"/>
    <xdr:pic>
      <xdr:nvPicPr>
        <xdr:cNvPr id="411" name="Picture 410">
          <a:extLst>
            <a:ext uri="{FF2B5EF4-FFF2-40B4-BE49-F238E27FC236}">
              <a16:creationId xmlns:a16="http://schemas.microsoft.com/office/drawing/2014/main" id="{55BFC023-9C14-49CA-88BE-0946E1D73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9" y="81534000"/>
          <a:ext cx="941294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66</xdr:row>
      <xdr:rowOff>1500</xdr:rowOff>
    </xdr:from>
    <xdr:ext cx="952500" cy="1332000"/>
    <xdr:pic>
      <xdr:nvPicPr>
        <xdr:cNvPr id="412" name="Picture 411">
          <a:extLst>
            <a:ext uri="{FF2B5EF4-FFF2-40B4-BE49-F238E27FC236}">
              <a16:creationId xmlns:a16="http://schemas.microsoft.com/office/drawing/2014/main" id="{4B3A06BF-359B-4A13-AF09-AB50E0F4F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6869500"/>
          <a:ext cx="952500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44</xdr:row>
      <xdr:rowOff>0</xdr:rowOff>
    </xdr:from>
    <xdr:ext cx="888000" cy="1332000"/>
    <xdr:pic>
      <xdr:nvPicPr>
        <xdr:cNvPr id="414" name="Picture 413">
          <a:extLst>
            <a:ext uri="{FF2B5EF4-FFF2-40B4-BE49-F238E27FC236}">
              <a16:creationId xmlns:a16="http://schemas.microsoft.com/office/drawing/2014/main" id="{5B5099FC-A305-471A-BC70-6E66B9BBF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28003500"/>
          <a:ext cx="888000" cy="1332000"/>
        </a:xfrm>
        <a:prstGeom prst="rect">
          <a:avLst/>
        </a:prstGeom>
      </xdr:spPr>
    </xdr:pic>
    <xdr:clientData/>
  </xdr:oneCellAnchor>
  <xdr:oneCellAnchor>
    <xdr:from>
      <xdr:col>6</xdr:col>
      <xdr:colOff>0</xdr:colOff>
      <xdr:row>106</xdr:row>
      <xdr:rowOff>0</xdr:rowOff>
    </xdr:from>
    <xdr:ext cx="952500" cy="1332000"/>
    <xdr:pic>
      <xdr:nvPicPr>
        <xdr:cNvPr id="415" name="Picture 414">
          <a:extLst>
            <a:ext uri="{FF2B5EF4-FFF2-40B4-BE49-F238E27FC236}">
              <a16:creationId xmlns:a16="http://schemas.microsoft.com/office/drawing/2014/main" id="{C91C0D98-6927-4C9C-AFC1-9EBB7A617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9" y="90868500"/>
          <a:ext cx="952500" cy="1332000"/>
        </a:xfrm>
        <a:prstGeom prst="rect">
          <a:avLst/>
        </a:prstGeom>
      </xdr:spPr>
    </xdr:pic>
    <xdr:clientData/>
  </xdr:oneCellAnchor>
  <xdr:twoCellAnchor editAs="oneCell">
    <xdr:from>
      <xdr:col>11</xdr:col>
      <xdr:colOff>2100</xdr:colOff>
      <xdr:row>1</xdr:row>
      <xdr:rowOff>19858</xdr:rowOff>
    </xdr:from>
    <xdr:to>
      <xdr:col>12</xdr:col>
      <xdr:colOff>0</xdr:colOff>
      <xdr:row>2</xdr:row>
      <xdr:rowOff>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5E960BE9-51C5-4D98-916D-57B8AEFC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6125" y="210358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113</xdr:row>
      <xdr:rowOff>11206</xdr:rowOff>
    </xdr:from>
    <xdr:to>
      <xdr:col>6</xdr:col>
      <xdr:colOff>950400</xdr:colOff>
      <xdr:row>113</xdr:row>
      <xdr:rowOff>1324848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D73CB62F-DC74-434D-9003-1CBFE821E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49553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2100</xdr:colOff>
      <xdr:row>19</xdr:row>
      <xdr:rowOff>31064</xdr:rowOff>
    </xdr:from>
    <xdr:to>
      <xdr:col>7</xdr:col>
      <xdr:colOff>0</xdr:colOff>
      <xdr:row>20</xdr:row>
      <xdr:rowOff>11206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EF642AF9-D8A5-46A8-A2B1-F681D1B7F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100" y="24224564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112</xdr:row>
      <xdr:rowOff>11206</xdr:rowOff>
    </xdr:from>
    <xdr:to>
      <xdr:col>6</xdr:col>
      <xdr:colOff>950400</xdr:colOff>
      <xdr:row>112</xdr:row>
      <xdr:rowOff>1324848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E5EF687F-9FD0-4F7C-8422-AAF14AE5E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48220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5</xdr:col>
      <xdr:colOff>1466252</xdr:colOff>
      <xdr:row>11</xdr:row>
      <xdr:rowOff>31081</xdr:rowOff>
    </xdr:from>
    <xdr:to>
      <xdr:col>7</xdr:col>
      <xdr:colOff>8341</xdr:colOff>
      <xdr:row>11</xdr:row>
      <xdr:rowOff>1298281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0AE7ED4-A292-44D2-995C-834707195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2928" y="125570581"/>
          <a:ext cx="958638" cy="1267200"/>
        </a:xfrm>
        <a:prstGeom prst="rect">
          <a:avLst/>
        </a:prstGeom>
      </xdr:spPr>
    </xdr:pic>
    <xdr:clientData/>
  </xdr:twoCellAnchor>
  <xdr:twoCellAnchor>
    <xdr:from>
      <xdr:col>5</xdr:col>
      <xdr:colOff>1372654</xdr:colOff>
      <xdr:row>95</xdr:row>
      <xdr:rowOff>35715</xdr:rowOff>
    </xdr:from>
    <xdr:to>
      <xdr:col>7</xdr:col>
      <xdr:colOff>467</xdr:colOff>
      <xdr:row>95</xdr:row>
      <xdr:rowOff>1302915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0656856E-45EF-4918-9C5F-6B75B875F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9330" y="125575215"/>
          <a:ext cx="958637" cy="12672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942525</xdr:colOff>
      <xdr:row>25</xdr:row>
      <xdr:rowOff>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D37ED732-71E1-4DC8-9512-3343F8B14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9" y="18859500"/>
          <a:ext cx="942525" cy="1333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29</xdr:row>
      <xdr:rowOff>0</xdr:rowOff>
    </xdr:from>
    <xdr:to>
      <xdr:col>7</xdr:col>
      <xdr:colOff>2382</xdr:colOff>
      <xdr:row>30</xdr:row>
      <xdr:rowOff>11206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FDE719F-8BD6-455C-AE1C-7178CC219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37528500"/>
          <a:ext cx="954882" cy="134470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</xdr:row>
      <xdr:rowOff>11206</xdr:rowOff>
    </xdr:from>
    <xdr:to>
      <xdr:col>6</xdr:col>
      <xdr:colOff>950400</xdr:colOff>
      <xdr:row>1</xdr:row>
      <xdr:rowOff>1324848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35FA6B2-306C-458E-81B0-97027C851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01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</xdr:row>
      <xdr:rowOff>11206</xdr:rowOff>
    </xdr:from>
    <xdr:to>
      <xdr:col>6</xdr:col>
      <xdr:colOff>950400</xdr:colOff>
      <xdr:row>2</xdr:row>
      <xdr:rowOff>1324848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BA3F2C19-8DE0-4CFF-A44A-1162E7E4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535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11206</xdr:rowOff>
    </xdr:from>
    <xdr:to>
      <xdr:col>6</xdr:col>
      <xdr:colOff>950400</xdr:colOff>
      <xdr:row>4</xdr:row>
      <xdr:rowOff>1324848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0F3810B-7EFE-4B1D-A640-BB229B9F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4202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11206</xdr:rowOff>
    </xdr:from>
    <xdr:to>
      <xdr:col>6</xdr:col>
      <xdr:colOff>950400</xdr:colOff>
      <xdr:row>6</xdr:row>
      <xdr:rowOff>1324848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FB2626FB-FE2B-407A-A74B-12030B24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869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11206</xdr:rowOff>
    </xdr:from>
    <xdr:to>
      <xdr:col>6</xdr:col>
      <xdr:colOff>950400</xdr:colOff>
      <xdr:row>7</xdr:row>
      <xdr:rowOff>1324848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4338A957-5206-4629-8284-4926BB93F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202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11206</xdr:rowOff>
    </xdr:from>
    <xdr:to>
      <xdr:col>6</xdr:col>
      <xdr:colOff>950400</xdr:colOff>
      <xdr:row>9</xdr:row>
      <xdr:rowOff>1324848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638B39E-2B16-4073-AC58-B902E8172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869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21</xdr:row>
      <xdr:rowOff>11206</xdr:rowOff>
    </xdr:from>
    <xdr:to>
      <xdr:col>6</xdr:col>
      <xdr:colOff>950400</xdr:colOff>
      <xdr:row>21</xdr:row>
      <xdr:rowOff>1324848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8168231B-1A72-48B4-9244-40E5560B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6871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27</xdr:row>
      <xdr:rowOff>11206</xdr:rowOff>
    </xdr:from>
    <xdr:to>
      <xdr:col>6</xdr:col>
      <xdr:colOff>950400</xdr:colOff>
      <xdr:row>27</xdr:row>
      <xdr:rowOff>1324848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A3FB9AD5-D15E-4C52-9A6F-4D6D830C1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34872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32</xdr:row>
      <xdr:rowOff>0</xdr:rowOff>
    </xdr:from>
    <xdr:to>
      <xdr:col>6</xdr:col>
      <xdr:colOff>950400</xdr:colOff>
      <xdr:row>32</xdr:row>
      <xdr:rowOff>1313642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476FABAD-E4F7-47D4-ABC8-C076934AF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41529000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35</xdr:row>
      <xdr:rowOff>11206</xdr:rowOff>
    </xdr:from>
    <xdr:to>
      <xdr:col>6</xdr:col>
      <xdr:colOff>950400</xdr:colOff>
      <xdr:row>35</xdr:row>
      <xdr:rowOff>1324848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3D660335-1F3A-4851-8120-2AA64311D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45540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34</xdr:row>
      <xdr:rowOff>11206</xdr:rowOff>
    </xdr:from>
    <xdr:to>
      <xdr:col>6</xdr:col>
      <xdr:colOff>950400</xdr:colOff>
      <xdr:row>34</xdr:row>
      <xdr:rowOff>1324848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B9B0C060-548D-403D-A787-373D500A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44207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45</xdr:row>
      <xdr:rowOff>11206</xdr:rowOff>
    </xdr:from>
    <xdr:to>
      <xdr:col>6</xdr:col>
      <xdr:colOff>950400</xdr:colOff>
      <xdr:row>45</xdr:row>
      <xdr:rowOff>1324848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AF126056-5949-4E29-B3FD-8A362E6A1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58875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47</xdr:row>
      <xdr:rowOff>0</xdr:rowOff>
    </xdr:from>
    <xdr:to>
      <xdr:col>6</xdr:col>
      <xdr:colOff>950400</xdr:colOff>
      <xdr:row>47</xdr:row>
      <xdr:rowOff>1313642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B3800D57-51F5-47FF-BF42-967C81761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1531500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6</xdr:col>
      <xdr:colOff>950400</xdr:colOff>
      <xdr:row>53</xdr:row>
      <xdr:rowOff>1313642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5D238A6-B02A-475B-A3CE-66856ED5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69532500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55</xdr:row>
      <xdr:rowOff>11206</xdr:rowOff>
    </xdr:from>
    <xdr:to>
      <xdr:col>6</xdr:col>
      <xdr:colOff>950400</xdr:colOff>
      <xdr:row>55</xdr:row>
      <xdr:rowOff>1324848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F4B9B402-3F29-4677-BD99-1535EDF68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2210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58</xdr:row>
      <xdr:rowOff>11206</xdr:rowOff>
    </xdr:from>
    <xdr:to>
      <xdr:col>6</xdr:col>
      <xdr:colOff>950400</xdr:colOff>
      <xdr:row>58</xdr:row>
      <xdr:rowOff>1324848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F9CCFA80-7AD3-410B-ADAB-9B7C93986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6211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64</xdr:row>
      <xdr:rowOff>11206</xdr:rowOff>
    </xdr:from>
    <xdr:to>
      <xdr:col>6</xdr:col>
      <xdr:colOff>950400</xdr:colOff>
      <xdr:row>64</xdr:row>
      <xdr:rowOff>1324848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1C9D371-EBAF-40F0-8266-F3E608672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4212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69</xdr:row>
      <xdr:rowOff>11206</xdr:rowOff>
    </xdr:from>
    <xdr:to>
      <xdr:col>6</xdr:col>
      <xdr:colOff>950400</xdr:colOff>
      <xdr:row>69</xdr:row>
      <xdr:rowOff>1324848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7343A420-C230-4B71-8EED-E4E62FDE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90879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71</xdr:row>
      <xdr:rowOff>0</xdr:rowOff>
    </xdr:from>
    <xdr:to>
      <xdr:col>6</xdr:col>
      <xdr:colOff>950400</xdr:colOff>
      <xdr:row>71</xdr:row>
      <xdr:rowOff>1313642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73C5A020-9FE7-4038-B066-27696921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93535500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78</xdr:row>
      <xdr:rowOff>11206</xdr:rowOff>
    </xdr:from>
    <xdr:to>
      <xdr:col>6</xdr:col>
      <xdr:colOff>950400</xdr:colOff>
      <xdr:row>78</xdr:row>
      <xdr:rowOff>1324848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E33DAC1B-E973-4E0B-BEAB-6002DF6F0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2881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80</xdr:row>
      <xdr:rowOff>11206</xdr:rowOff>
    </xdr:from>
    <xdr:to>
      <xdr:col>6</xdr:col>
      <xdr:colOff>950400</xdr:colOff>
      <xdr:row>80</xdr:row>
      <xdr:rowOff>1324848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635C33FC-67A3-4D82-BCCE-1C59CE03D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5548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84</xdr:row>
      <xdr:rowOff>11206</xdr:rowOff>
    </xdr:from>
    <xdr:to>
      <xdr:col>6</xdr:col>
      <xdr:colOff>950400</xdr:colOff>
      <xdr:row>84</xdr:row>
      <xdr:rowOff>1324848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BAF5A0A6-6134-4E61-822D-168178AD0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0882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85</xdr:row>
      <xdr:rowOff>11206</xdr:rowOff>
    </xdr:from>
    <xdr:to>
      <xdr:col>6</xdr:col>
      <xdr:colOff>950400</xdr:colOff>
      <xdr:row>85</xdr:row>
      <xdr:rowOff>1324848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65A72D22-AD74-4FF9-8027-67DDEA51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22157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88</xdr:row>
      <xdr:rowOff>11206</xdr:rowOff>
    </xdr:from>
    <xdr:to>
      <xdr:col>6</xdr:col>
      <xdr:colOff>950400</xdr:colOff>
      <xdr:row>88</xdr:row>
      <xdr:rowOff>1324848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B56456F0-3D8C-4333-9848-934C53CA7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6216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96</xdr:row>
      <xdr:rowOff>11206</xdr:rowOff>
    </xdr:from>
    <xdr:to>
      <xdr:col>6</xdr:col>
      <xdr:colOff>950400</xdr:colOff>
      <xdr:row>96</xdr:row>
      <xdr:rowOff>1324848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3E8F5352-B8E2-4BC0-A022-DF200C4E5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26884206"/>
          <a:ext cx="950400" cy="1313642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98</xdr:row>
      <xdr:rowOff>11206</xdr:rowOff>
    </xdr:from>
    <xdr:to>
      <xdr:col>6</xdr:col>
      <xdr:colOff>950400</xdr:colOff>
      <xdr:row>98</xdr:row>
      <xdr:rowOff>1324848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68B01976-C205-45CF-A2FB-BFADEF741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29551206"/>
          <a:ext cx="950400" cy="1313642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110</xdr:row>
      <xdr:rowOff>0</xdr:rowOff>
    </xdr:from>
    <xdr:to>
      <xdr:col>6</xdr:col>
      <xdr:colOff>950400</xdr:colOff>
      <xdr:row>110</xdr:row>
      <xdr:rowOff>1330641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5A7F6CFA-A43D-4210-B8DA-1B99F733B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45542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75</xdr:row>
      <xdr:rowOff>0</xdr:rowOff>
    </xdr:from>
    <xdr:to>
      <xdr:col>6</xdr:col>
      <xdr:colOff>950400</xdr:colOff>
      <xdr:row>75</xdr:row>
      <xdr:rowOff>1330641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DA161B05-5D06-466D-9290-9A9567BEB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988695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77</xdr:row>
      <xdr:rowOff>0</xdr:rowOff>
    </xdr:from>
    <xdr:to>
      <xdr:col>6</xdr:col>
      <xdr:colOff>950400</xdr:colOff>
      <xdr:row>77</xdr:row>
      <xdr:rowOff>1330641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330AFCD-0461-4006-BF0F-CBB6D41F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15365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56</xdr:row>
      <xdr:rowOff>0</xdr:rowOff>
    </xdr:from>
    <xdr:to>
      <xdr:col>6</xdr:col>
      <xdr:colOff>950400</xdr:colOff>
      <xdr:row>56</xdr:row>
      <xdr:rowOff>1330641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2234D3BB-8E85-41A3-A5B4-32CCBA84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3533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90</xdr:row>
      <xdr:rowOff>0</xdr:rowOff>
    </xdr:from>
    <xdr:to>
      <xdr:col>6</xdr:col>
      <xdr:colOff>950400</xdr:colOff>
      <xdr:row>90</xdr:row>
      <xdr:rowOff>1330641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0DF797CD-BD00-400B-AB73-5216175A6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8872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94</xdr:row>
      <xdr:rowOff>0</xdr:rowOff>
    </xdr:from>
    <xdr:to>
      <xdr:col>6</xdr:col>
      <xdr:colOff>950400</xdr:colOff>
      <xdr:row>94</xdr:row>
      <xdr:rowOff>1330641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3CA0617E-BEF7-499E-87E2-8AC89F14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24206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18</xdr:row>
      <xdr:rowOff>0</xdr:rowOff>
    </xdr:from>
    <xdr:to>
      <xdr:col>6</xdr:col>
      <xdr:colOff>950400</xdr:colOff>
      <xdr:row>18</xdr:row>
      <xdr:rowOff>1330641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2195900-9182-4C9C-A587-C5F364D4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2860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14</xdr:row>
      <xdr:rowOff>0</xdr:rowOff>
    </xdr:from>
    <xdr:to>
      <xdr:col>6</xdr:col>
      <xdr:colOff>950400</xdr:colOff>
      <xdr:row>14</xdr:row>
      <xdr:rowOff>1330641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E946DC25-1C6D-4DE6-B102-E027A9D3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7526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17</xdr:row>
      <xdr:rowOff>0</xdr:rowOff>
    </xdr:from>
    <xdr:to>
      <xdr:col>6</xdr:col>
      <xdr:colOff>950400</xdr:colOff>
      <xdr:row>17</xdr:row>
      <xdr:rowOff>1330641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25B2EC9E-7BE1-47E6-A8ED-2D61CA580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215265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</xdr:row>
      <xdr:rowOff>0</xdr:rowOff>
    </xdr:from>
    <xdr:to>
      <xdr:col>6</xdr:col>
      <xdr:colOff>950400</xdr:colOff>
      <xdr:row>10</xdr:row>
      <xdr:rowOff>1330641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1E81E21-318A-48CC-B4C7-7F198F76A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2192000"/>
          <a:ext cx="950400" cy="133064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81</xdr:row>
      <xdr:rowOff>0</xdr:rowOff>
    </xdr:from>
    <xdr:to>
      <xdr:col>6</xdr:col>
      <xdr:colOff>950400</xdr:colOff>
      <xdr:row>81</xdr:row>
      <xdr:rowOff>1330641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E2CE8E67-838C-4D0B-BC58-7E0AA75F1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068705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59</xdr:row>
      <xdr:rowOff>0</xdr:rowOff>
    </xdr:from>
    <xdr:to>
      <xdr:col>6</xdr:col>
      <xdr:colOff>950400</xdr:colOff>
      <xdr:row>59</xdr:row>
      <xdr:rowOff>1330641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1D672C61-FF0A-46D9-AF12-92F78DDB5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775335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68</xdr:row>
      <xdr:rowOff>0</xdr:rowOff>
    </xdr:from>
    <xdr:to>
      <xdr:col>6</xdr:col>
      <xdr:colOff>888000</xdr:colOff>
      <xdr:row>68</xdr:row>
      <xdr:rowOff>1332000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2A3402FD-5144-4007-9094-AC7FC1344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89535000"/>
          <a:ext cx="888000" cy="1332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43</xdr:row>
      <xdr:rowOff>0</xdr:rowOff>
    </xdr:from>
    <xdr:to>
      <xdr:col>6</xdr:col>
      <xdr:colOff>888000</xdr:colOff>
      <xdr:row>43</xdr:row>
      <xdr:rowOff>1332000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BE703D2D-6336-4509-BD7E-5A9DC7BA8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56197500"/>
          <a:ext cx="888000" cy="1332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86</xdr:row>
      <xdr:rowOff>0</xdr:rowOff>
    </xdr:from>
    <xdr:to>
      <xdr:col>6</xdr:col>
      <xdr:colOff>950400</xdr:colOff>
      <xdr:row>86</xdr:row>
      <xdr:rowOff>1330640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4C93F032-4794-4BEF-8C82-C0C27203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13538000"/>
          <a:ext cx="950400" cy="133064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102</xdr:row>
      <xdr:rowOff>0</xdr:rowOff>
    </xdr:from>
    <xdr:to>
      <xdr:col>6</xdr:col>
      <xdr:colOff>950400</xdr:colOff>
      <xdr:row>102</xdr:row>
      <xdr:rowOff>1330641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4460FCDE-2482-476C-91D0-EE510D6F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34874000"/>
          <a:ext cx="950400" cy="1330641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109</xdr:row>
      <xdr:rowOff>0</xdr:rowOff>
    </xdr:from>
    <xdr:to>
      <xdr:col>6</xdr:col>
      <xdr:colOff>950400</xdr:colOff>
      <xdr:row>109</xdr:row>
      <xdr:rowOff>1330641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EDD1764F-84BD-461F-AE81-A3B4C8783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0" y="144208500"/>
          <a:ext cx="950400" cy="133064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4A5895E-53D9-41D0-B9C8-37EB89F0FD3E}" name="Spelers" displayName="Spelers" ref="A1:G115" totalsRowShown="0">
  <autoFilter ref="A1:G115" xr:uid="{B19D5120-EAF8-4E1C-9E90-554DCAA4FC88}"/>
  <sortState xmlns:xlrd2="http://schemas.microsoft.com/office/spreadsheetml/2017/richdata2" ref="A2:G115">
    <sortCondition ref="A2:A115"/>
    <sortCondition ref="B2:B115"/>
  </sortState>
  <tableColumns count="7">
    <tableColumn id="1" xr3:uid="{7B1FE92D-DB9F-4093-9767-DB56865C0748}" name="Positie"/>
    <tableColumn id="2" xr3:uid="{0336BBF6-3988-425B-A43C-0D787449270E}" name="Speler" dataDxfId="35">
      <calculatedColumnFormula>Spelers[[#This Row],[Naam]]&amp;" ("&amp;Spelers[[#This Row],[Rating]]&amp;") - "&amp;SUBSTITUTE(SUBSTITUTE(Spelers[[#This Row],[Elftal]],"Selectie","Sel."),"Vrouwen","Vr.")</calculatedColumnFormula>
    </tableColumn>
    <tableColumn id="8" xr3:uid="{D46111FC-7012-4856-9891-DD3C8D9025F8}" name="Naam" dataDxfId="34"/>
    <tableColumn id="4" xr3:uid="{CC5CB7A9-813E-4920-9477-8BFA99B6C061}" name="Elftal"/>
    <tableColumn id="5" xr3:uid="{4024561D-9456-4009-86C4-264818C2383F}" name="Rating" dataDxfId="33"/>
    <tableColumn id="3" xr3:uid="{7F23D87F-B61E-437D-BD88-E364DA5CF700}" name="FotoNaam" dataDxfId="32">
      <calculatedColumnFormula>SUBSTITUTE(Spelers[[#This Row],[Naam]]," ","")</calculatedColumnFormula>
    </tableColumn>
    <tableColumn id="6" xr3:uid="{A3A1D180-9014-4861-8D76-732C7E04B676}" name="Foto"/>
  </tableColumns>
  <tableStyleInfo name="Whit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D07ED3E2-581A-4832-BEE3-A970DC10AEB9}" name="Posities" displayName="Posities" ref="I1:I5" totalsRowShown="0">
  <autoFilter ref="I1:I5" xr:uid="{68D0D07D-BF1C-4E3D-A366-6B34B4AB732B}"/>
  <sortState xmlns:xlrd2="http://schemas.microsoft.com/office/spreadsheetml/2017/richdata2" ref="I2:I5">
    <sortCondition ref="I1:I5"/>
  </sortState>
  <tableColumns count="1">
    <tableColumn id="1" xr3:uid="{87DF5C66-EB16-4E9A-A53A-5E99F13FB3D1}" name="Positi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39B4A-8CA3-4E8C-8F11-6984762FD0A9}">
  <dimension ref="A1:M38"/>
  <sheetViews>
    <sheetView tabSelected="1" workbookViewId="0">
      <selection activeCell="C7" sqref="C7:J7"/>
    </sheetView>
  </sheetViews>
  <sheetFormatPr defaultRowHeight="15" x14ac:dyDescent="0.25"/>
  <cols>
    <col min="1" max="1" width="9.140625" style="13"/>
    <col min="2" max="2" width="28.28515625" style="13" bestFit="1" customWidth="1"/>
    <col min="3" max="16384" width="9.140625" style="13"/>
  </cols>
  <sheetData>
    <row r="1" spans="1:13" x14ac:dyDescent="0.25">
      <c r="A1" s="49" t="s">
        <v>228</v>
      </c>
    </row>
    <row r="2" spans="1:13" ht="60" customHeight="1" x14ac:dyDescent="0.25">
      <c r="B2" s="45" t="s">
        <v>34</v>
      </c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3" ht="76.5" x14ac:dyDescent="0.25">
      <c r="B3" s="46" t="s">
        <v>131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</row>
    <row r="4" spans="1:13" ht="45" customHeight="1" x14ac:dyDescent="0.25">
      <c r="B4" s="47" t="s">
        <v>146</v>
      </c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</row>
    <row r="5" spans="1:13" ht="15.75" x14ac:dyDescent="0.25">
      <c r="B5" s="48" t="s">
        <v>35</v>
      </c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</row>
    <row r="7" spans="1:13" x14ac:dyDescent="0.25">
      <c r="B7" s="14" t="s">
        <v>0</v>
      </c>
      <c r="C7" s="42" t="s">
        <v>52</v>
      </c>
      <c r="D7" s="43"/>
      <c r="E7" s="43"/>
      <c r="F7" s="43"/>
      <c r="G7" s="43"/>
      <c r="H7" s="43"/>
      <c r="I7" s="43"/>
      <c r="J7" s="44"/>
      <c r="K7" s="15"/>
      <c r="L7" s="15"/>
      <c r="M7" s="15"/>
    </row>
    <row r="8" spans="1:13" x14ac:dyDescent="0.25">
      <c r="B8" s="14" t="s">
        <v>51</v>
      </c>
      <c r="C8" s="42" t="s">
        <v>53</v>
      </c>
      <c r="D8" s="43"/>
      <c r="E8" s="43"/>
      <c r="F8" s="43"/>
      <c r="G8" s="43"/>
      <c r="H8" s="43"/>
      <c r="I8" s="43"/>
      <c r="J8" s="44"/>
      <c r="K8" s="15"/>
      <c r="L8" s="15"/>
      <c r="M8" s="15"/>
    </row>
    <row r="9" spans="1:13" x14ac:dyDescent="0.25">
      <c r="B9" s="14" t="s">
        <v>130</v>
      </c>
      <c r="C9" s="42" t="s">
        <v>142</v>
      </c>
      <c r="D9" s="43"/>
      <c r="E9" s="43"/>
      <c r="F9" s="43"/>
      <c r="G9" s="43"/>
      <c r="H9" s="43"/>
      <c r="I9" s="43"/>
      <c r="J9" s="44"/>
      <c r="K9" s="15"/>
      <c r="L9" s="15"/>
      <c r="M9" s="15"/>
    </row>
    <row r="11" spans="1:13" ht="15.75" x14ac:dyDescent="0.25">
      <c r="B11" s="16" t="s">
        <v>36</v>
      </c>
    </row>
    <row r="12" spans="1:13" x14ac:dyDescent="0.25">
      <c r="B12" s="13" t="s">
        <v>59</v>
      </c>
    </row>
    <row r="13" spans="1:13" x14ac:dyDescent="0.25">
      <c r="B13" s="13" t="s">
        <v>54</v>
      </c>
    </row>
    <row r="14" spans="1:13" x14ac:dyDescent="0.25">
      <c r="B14" s="13" t="s">
        <v>148</v>
      </c>
      <c r="C14" s="13" t="s">
        <v>149</v>
      </c>
      <c r="D14" s="13" t="s">
        <v>150</v>
      </c>
      <c r="E14" s="13" t="s">
        <v>151</v>
      </c>
    </row>
    <row r="15" spans="1:13" x14ac:dyDescent="0.25">
      <c r="B15" s="17" t="s">
        <v>56</v>
      </c>
      <c r="C15" s="18">
        <v>6</v>
      </c>
      <c r="D15" s="30" t="s">
        <v>154</v>
      </c>
      <c r="E15" s="31" t="s">
        <v>155</v>
      </c>
      <c r="F15" s="13" t="s">
        <v>223</v>
      </c>
    </row>
    <row r="16" spans="1:13" x14ac:dyDescent="0.25">
      <c r="B16" s="17" t="s">
        <v>55</v>
      </c>
      <c r="C16" s="18">
        <v>2</v>
      </c>
      <c r="D16" s="17" t="s">
        <v>153</v>
      </c>
      <c r="E16" s="13" t="s">
        <v>152</v>
      </c>
      <c r="F16" s="13" t="s">
        <v>224</v>
      </c>
    </row>
    <row r="17" spans="2:6" x14ac:dyDescent="0.25">
      <c r="B17" s="17" t="s">
        <v>57</v>
      </c>
      <c r="C17" s="18">
        <v>2</v>
      </c>
      <c r="D17" s="17" t="s">
        <v>153</v>
      </c>
      <c r="E17" s="13" t="s">
        <v>152</v>
      </c>
      <c r="F17" s="13" t="s">
        <v>224</v>
      </c>
    </row>
    <row r="18" spans="2:6" x14ac:dyDescent="0.25">
      <c r="B18" s="17" t="s">
        <v>147</v>
      </c>
      <c r="C18" s="18">
        <v>2</v>
      </c>
      <c r="D18" s="17" t="s">
        <v>153</v>
      </c>
      <c r="E18" s="13" t="s">
        <v>152</v>
      </c>
      <c r="F18" s="13" t="s">
        <v>224</v>
      </c>
    </row>
    <row r="19" spans="2:6" x14ac:dyDescent="0.25">
      <c r="B19" s="17" t="s">
        <v>143</v>
      </c>
      <c r="C19" s="18">
        <v>3</v>
      </c>
      <c r="D19" s="17" t="s">
        <v>153</v>
      </c>
      <c r="E19" s="13" t="s">
        <v>153</v>
      </c>
      <c r="F19" s="13" t="s">
        <v>225</v>
      </c>
    </row>
    <row r="20" spans="2:6" x14ac:dyDescent="0.25">
      <c r="B20" s="17" t="s">
        <v>182</v>
      </c>
      <c r="C20" s="18"/>
      <c r="D20" s="17"/>
    </row>
    <row r="21" spans="2:6" x14ac:dyDescent="0.25">
      <c r="B21" s="17" t="s">
        <v>156</v>
      </c>
    </row>
    <row r="22" spans="2:6" x14ac:dyDescent="0.25">
      <c r="B22" s="17"/>
    </row>
    <row r="23" spans="2:6" ht="15.75" x14ac:dyDescent="0.25">
      <c r="B23" s="20" t="s">
        <v>58</v>
      </c>
    </row>
    <row r="24" spans="2:6" x14ac:dyDescent="0.25">
      <c r="C24" s="19" t="s">
        <v>4</v>
      </c>
      <c r="D24" s="19" t="s">
        <v>37</v>
      </c>
      <c r="E24" s="19" t="s">
        <v>38</v>
      </c>
      <c r="F24" s="19" t="s">
        <v>39</v>
      </c>
    </row>
    <row r="25" spans="2:6" x14ac:dyDescent="0.25">
      <c r="B25" s="13" t="s">
        <v>180</v>
      </c>
      <c r="C25" s="19">
        <v>2</v>
      </c>
      <c r="D25" s="19">
        <v>2</v>
      </c>
      <c r="E25" s="19">
        <v>2</v>
      </c>
      <c r="F25" s="19">
        <v>2</v>
      </c>
    </row>
    <row r="26" spans="2:6" x14ac:dyDescent="0.25">
      <c r="B26" s="13" t="s">
        <v>181</v>
      </c>
      <c r="C26" s="19">
        <v>1</v>
      </c>
      <c r="D26" s="19">
        <v>1</v>
      </c>
      <c r="E26" s="19">
        <v>1</v>
      </c>
      <c r="F26" s="19">
        <v>1</v>
      </c>
    </row>
    <row r="27" spans="2:6" x14ac:dyDescent="0.25">
      <c r="B27" s="13" t="s">
        <v>40</v>
      </c>
      <c r="C27" s="19">
        <v>2</v>
      </c>
      <c r="D27" s="19">
        <v>2</v>
      </c>
      <c r="E27" s="19">
        <v>2</v>
      </c>
      <c r="F27" s="19">
        <v>2</v>
      </c>
    </row>
    <row r="28" spans="2:6" x14ac:dyDescent="0.25">
      <c r="B28" s="13" t="s">
        <v>41</v>
      </c>
      <c r="C28" s="19">
        <v>1</v>
      </c>
      <c r="D28" s="19">
        <v>1</v>
      </c>
      <c r="E28" s="19">
        <v>1</v>
      </c>
      <c r="F28" s="19">
        <v>1</v>
      </c>
    </row>
    <row r="29" spans="2:6" x14ac:dyDescent="0.25">
      <c r="B29" s="13" t="s">
        <v>42</v>
      </c>
      <c r="C29" s="19">
        <v>-2</v>
      </c>
      <c r="D29" s="19">
        <v>-2</v>
      </c>
      <c r="E29" s="19">
        <v>-2</v>
      </c>
      <c r="F29" s="19">
        <v>-2</v>
      </c>
    </row>
    <row r="30" spans="2:6" x14ac:dyDescent="0.25">
      <c r="B30" s="13" t="s">
        <v>45</v>
      </c>
      <c r="C30" s="19">
        <v>-5</v>
      </c>
      <c r="D30" s="19">
        <v>-5</v>
      </c>
      <c r="E30" s="19">
        <v>-5</v>
      </c>
      <c r="F30" s="19">
        <v>-5</v>
      </c>
    </row>
    <row r="31" spans="2:6" x14ac:dyDescent="0.25">
      <c r="B31" s="13" t="s">
        <v>43</v>
      </c>
      <c r="C31" s="19">
        <v>-2</v>
      </c>
      <c r="D31" s="19">
        <v>-2</v>
      </c>
      <c r="E31" s="19">
        <v>-2</v>
      </c>
      <c r="F31" s="19">
        <v>-2</v>
      </c>
    </row>
    <row r="32" spans="2:6" x14ac:dyDescent="0.25">
      <c r="B32" s="13" t="s">
        <v>44</v>
      </c>
      <c r="C32" s="19">
        <v>6</v>
      </c>
      <c r="D32" s="19">
        <v>6</v>
      </c>
      <c r="E32" s="19">
        <v>5</v>
      </c>
      <c r="F32" s="19">
        <v>4</v>
      </c>
    </row>
    <row r="33" spans="2:6" x14ac:dyDescent="0.25">
      <c r="B33" s="13" t="s">
        <v>46</v>
      </c>
      <c r="C33" s="19">
        <v>4</v>
      </c>
      <c r="D33" s="19">
        <v>4</v>
      </c>
      <c r="E33" s="19">
        <v>3</v>
      </c>
      <c r="F33" s="19">
        <v>3</v>
      </c>
    </row>
    <row r="34" spans="2:6" x14ac:dyDescent="0.25">
      <c r="B34" s="13" t="s">
        <v>47</v>
      </c>
      <c r="C34" s="19">
        <v>3</v>
      </c>
      <c r="D34" s="19">
        <v>3</v>
      </c>
      <c r="E34" s="19">
        <v>3</v>
      </c>
      <c r="F34" s="19">
        <v>3</v>
      </c>
    </row>
    <row r="35" spans="2:6" x14ac:dyDescent="0.25">
      <c r="B35" s="13" t="s">
        <v>48</v>
      </c>
      <c r="C35" s="19">
        <v>-2</v>
      </c>
      <c r="D35" s="19">
        <v>-2</v>
      </c>
      <c r="E35" s="19">
        <v>-2</v>
      </c>
      <c r="F35" s="19">
        <v>-2</v>
      </c>
    </row>
    <row r="36" spans="2:6" x14ac:dyDescent="0.25">
      <c r="B36" s="13" t="s">
        <v>49</v>
      </c>
      <c r="C36" s="19">
        <v>5</v>
      </c>
      <c r="D36" s="19">
        <v>0</v>
      </c>
      <c r="E36" s="19">
        <v>0</v>
      </c>
      <c r="F36" s="19">
        <v>0</v>
      </c>
    </row>
    <row r="37" spans="2:6" x14ac:dyDescent="0.25">
      <c r="B37" s="13" t="s">
        <v>50</v>
      </c>
      <c r="C37" s="19">
        <v>4</v>
      </c>
      <c r="D37" s="19">
        <v>4</v>
      </c>
      <c r="E37" s="19">
        <v>1</v>
      </c>
      <c r="F37" s="19">
        <v>0</v>
      </c>
    </row>
    <row r="38" spans="2:6" x14ac:dyDescent="0.25">
      <c r="B38" s="13" t="s">
        <v>227</v>
      </c>
      <c r="C38" s="19">
        <v>-1</v>
      </c>
      <c r="D38" s="19">
        <v>-1</v>
      </c>
      <c r="E38" s="19">
        <v>-1</v>
      </c>
      <c r="F38" s="19">
        <v>-1</v>
      </c>
    </row>
  </sheetData>
  <sheetProtection algorithmName="SHA-512" hashValue="6tOfXRbDlIAdbcZ6zDrWjRG1RhyiRNQfufK1UkyjSgXJh+lkJLEc/+X89gn0z2uOobyDr8y72x6m3v6qjEhZxA==" saltValue="O0kwBMc1dPsrgfGE+nCXlw==" spinCount="100000" sheet="1" objects="1" scenarios="1" selectLockedCells="1"/>
  <mergeCells count="7">
    <mergeCell ref="C9:J9"/>
    <mergeCell ref="C7:J7"/>
    <mergeCell ref="C8:J8"/>
    <mergeCell ref="B2:M2"/>
    <mergeCell ref="B3:M3"/>
    <mergeCell ref="B4:M4"/>
    <mergeCell ref="B5:M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89426-5A92-4101-B949-1834972D0F01}">
  <dimension ref="A1:M22"/>
  <sheetViews>
    <sheetView workbookViewId="0">
      <selection activeCell="E5" sqref="E5"/>
    </sheetView>
  </sheetViews>
  <sheetFormatPr defaultRowHeight="15" x14ac:dyDescent="0.25"/>
  <cols>
    <col min="1" max="1" width="8.5703125" style="9" customWidth="1"/>
    <col min="2" max="2" width="27.42578125" style="9" customWidth="1"/>
    <col min="3" max="3" width="8.5703125" style="9" customWidth="1"/>
    <col min="4" max="6" width="27.42578125" style="9" customWidth="1"/>
    <col min="7" max="7" width="8.5703125" style="9" customWidth="1"/>
    <col min="8" max="8" width="27.42578125" style="9" customWidth="1"/>
    <col min="9" max="9" width="8.5703125" style="9" customWidth="1"/>
    <col min="10" max="10" width="9.140625" style="25"/>
    <col min="11" max="11" width="9.140625" style="26"/>
    <col min="12" max="12" width="9.140625" style="28"/>
    <col min="13" max="16384" width="9.140625" style="9"/>
  </cols>
  <sheetData>
    <row r="1" spans="1:13" s="8" customFormat="1" ht="13.5" customHeight="1" x14ac:dyDescent="0.25">
      <c r="A1" s="1">
        <f>Formules!B1</f>
        <v>0</v>
      </c>
      <c r="B1" s="2" t="s">
        <v>167</v>
      </c>
      <c r="C1" s="1">
        <f>Formules!B3</f>
        <v>0</v>
      </c>
      <c r="D1" s="41" t="s">
        <v>221</v>
      </c>
      <c r="E1" s="5"/>
      <c r="F1" s="3" t="s">
        <v>164</v>
      </c>
      <c r="G1" s="1">
        <f>Formules!B5</f>
        <v>0</v>
      </c>
      <c r="H1" s="37" t="s">
        <v>174</v>
      </c>
      <c r="I1" s="39">
        <f>Formules!D4</f>
        <v>0</v>
      </c>
      <c r="J1" s="24">
        <f>$E$5</f>
        <v>0</v>
      </c>
      <c r="K1" s="26" t="str">
        <f>_xlfn.IFNA(VLOOKUP(J1,Spelers[[Speler]:[FotoNaam]],5,0),"geenfoto")</f>
        <v>geenfoto</v>
      </c>
      <c r="L1" s="27" t="e">
        <f>VLOOKUP(J1,Spelers[[Speler]:[Naam]],2,0)</f>
        <v>#N/A</v>
      </c>
      <c r="M1" s="29" t="str">
        <f>Spelregels!C7</f>
        <v>Vul hier je naam in</v>
      </c>
    </row>
    <row r="2" spans="1:13" s="8" customFormat="1" ht="13.5" customHeight="1" x14ac:dyDescent="0.25">
      <c r="A2" s="1">
        <f>Formules!B2</f>
        <v>34</v>
      </c>
      <c r="B2" s="2" t="s">
        <v>168</v>
      </c>
      <c r="C2" s="1">
        <f>Formules!B4</f>
        <v>0</v>
      </c>
      <c r="D2" s="36" t="s">
        <v>169</v>
      </c>
      <c r="E2" s="5"/>
      <c r="F2" s="3" t="s">
        <v>163</v>
      </c>
      <c r="G2" s="1">
        <f>Formules!B6</f>
        <v>0</v>
      </c>
      <c r="H2" s="37" t="s">
        <v>170</v>
      </c>
      <c r="I2" s="39">
        <f>Formules!D5</f>
        <v>0</v>
      </c>
      <c r="J2" s="24">
        <f>$B$7</f>
        <v>0</v>
      </c>
      <c r="K2" s="26" t="str">
        <f>_xlfn.IFNA(VLOOKUP(J2,Spelers[[Speler]:[FotoNaam]],5,0),"geenfoto")</f>
        <v>geenfoto</v>
      </c>
      <c r="L2" s="27" t="e">
        <f>VLOOKUP(J2,Spelers[[Speler]:[Naam]],2,0)</f>
        <v>#N/A</v>
      </c>
      <c r="M2" s="29" t="str">
        <f>Spelregels!C8</f>
        <v>Vul hier je emailadres in</v>
      </c>
    </row>
    <row r="3" spans="1:13" ht="13.5" customHeight="1" x14ac:dyDescent="0.25">
      <c r="A3" s="1">
        <f>Formules!B9</f>
        <v>15</v>
      </c>
      <c r="B3" s="2" t="s">
        <v>166</v>
      </c>
      <c r="C3" s="1">
        <f>Formules!B8</f>
        <v>0</v>
      </c>
      <c r="D3" s="2" t="s">
        <v>165</v>
      </c>
      <c r="E3" s="6"/>
      <c r="F3" s="3" t="s">
        <v>226</v>
      </c>
      <c r="G3" s="1">
        <f>Formules!B7</f>
        <v>0</v>
      </c>
      <c r="H3" s="38" t="s">
        <v>172</v>
      </c>
      <c r="I3" s="39">
        <f>Formules!D6</f>
        <v>0</v>
      </c>
      <c r="J3" s="25">
        <f>$D$7</f>
        <v>0</v>
      </c>
      <c r="K3" s="26" t="str">
        <f>_xlfn.IFNA(VLOOKUP(J3,Spelers[[Speler]:[FotoNaam]],5,0),"geenfoto")</f>
        <v>geenfoto</v>
      </c>
      <c r="L3" s="27" t="e">
        <f>VLOOKUP(J3,Spelers[[Speler]:[Naam]],2,0)</f>
        <v>#N/A</v>
      </c>
      <c r="M3" s="29" t="str">
        <f>Spelregels!C9</f>
        <v>Vul hier de naam van je team in, bijvoorbeeld Jantjes Dream Team</v>
      </c>
    </row>
    <row r="4" spans="1:13" ht="15.75" thickBot="1" x14ac:dyDescent="0.3">
      <c r="A4" s="6"/>
      <c r="B4" s="6"/>
      <c r="C4" s="6"/>
      <c r="D4" s="32"/>
      <c r="E4" s="6"/>
      <c r="F4" s="6"/>
      <c r="G4" s="6"/>
      <c r="H4" s="38" t="s">
        <v>171</v>
      </c>
      <c r="I4" s="39">
        <f>Formules!D7</f>
        <v>0</v>
      </c>
      <c r="J4" s="25">
        <f>$F$7</f>
        <v>0</v>
      </c>
      <c r="K4" s="26" t="str">
        <f>_xlfn.IFNA(VLOOKUP(J4,Spelers[[Speler]:[FotoNaam]],5,0),"geenfoto")</f>
        <v>geenfoto</v>
      </c>
      <c r="L4" s="27" t="e">
        <f>VLOOKUP(J4,Spelers[[Speler]:[Naam]],2,0)</f>
        <v>#N/A</v>
      </c>
    </row>
    <row r="5" spans="1:13" s="10" customFormat="1" ht="15.75" thickBot="1" x14ac:dyDescent="0.3">
      <c r="A5" s="7"/>
      <c r="B5" s="7"/>
      <c r="C5" s="7"/>
      <c r="D5" s="7"/>
      <c r="E5" s="12"/>
      <c r="F5" s="7"/>
      <c r="G5" s="7"/>
      <c r="H5" s="38" t="s">
        <v>173</v>
      </c>
      <c r="I5" s="39">
        <f>Formules!D8</f>
        <v>0</v>
      </c>
      <c r="J5" s="25">
        <f>$H$7</f>
        <v>0</v>
      </c>
      <c r="K5" s="26" t="str">
        <f>_xlfn.IFNA(VLOOKUP(J5,Spelers[[Speler]:[FotoNaam]],5,0),"geenfoto")</f>
        <v>geenfoto</v>
      </c>
      <c r="L5" s="27" t="e">
        <f>VLOOKUP(J5,Spelers[[Speler]:[Naam]],2,0)</f>
        <v>#N/A</v>
      </c>
    </row>
    <row r="6" spans="1:13" s="10" customFormat="1" ht="105" customHeight="1" thickBot="1" x14ac:dyDescent="0.3">
      <c r="A6" s="7"/>
      <c r="B6" s="7"/>
      <c r="C6" s="7"/>
      <c r="D6" s="7"/>
      <c r="E6" s="23"/>
      <c r="F6" s="7"/>
      <c r="G6" s="7"/>
      <c r="H6" s="7"/>
      <c r="I6" s="7"/>
      <c r="J6" s="25">
        <f>$E$9</f>
        <v>0</v>
      </c>
      <c r="K6" s="26" t="str">
        <f>_xlfn.IFNA(VLOOKUP(J6,Spelers[[Speler]:[FotoNaam]],5,0),"geenfoto")</f>
        <v>geenfoto</v>
      </c>
      <c r="L6" s="27" t="e">
        <f>VLOOKUP(J6,Spelers[[Speler]:[Naam]],2,0)</f>
        <v>#N/A</v>
      </c>
    </row>
    <row r="7" spans="1:13" s="10" customFormat="1" ht="15" customHeight="1" thickBot="1" x14ac:dyDescent="0.3">
      <c r="A7" s="7"/>
      <c r="B7" s="12"/>
      <c r="C7" s="7"/>
      <c r="D7" s="12"/>
      <c r="E7" s="7"/>
      <c r="F7" s="12"/>
      <c r="G7" s="7"/>
      <c r="H7" s="12"/>
      <c r="I7" s="7"/>
      <c r="J7" s="25">
        <f>$B$11</f>
        <v>0</v>
      </c>
      <c r="K7" s="26" t="str">
        <f>_xlfn.IFNA(VLOOKUP(J7,Spelers[[Speler]:[FotoNaam]],5,0),"geenfoto")</f>
        <v>geenfoto</v>
      </c>
      <c r="L7" s="27" t="e">
        <f>VLOOKUP(J7,Spelers[[Speler]:[Naam]],2,0)</f>
        <v>#N/A</v>
      </c>
    </row>
    <row r="8" spans="1:13" s="10" customFormat="1" ht="105" customHeight="1" thickBot="1" x14ac:dyDescent="0.3">
      <c r="A8" s="7"/>
      <c r="B8" s="22"/>
      <c r="C8" s="7"/>
      <c r="D8" s="21"/>
      <c r="E8" s="7"/>
      <c r="F8" s="7"/>
      <c r="G8" s="7"/>
      <c r="H8" s="7"/>
      <c r="I8" s="7"/>
      <c r="J8" s="25">
        <f>$H$11</f>
        <v>0</v>
      </c>
      <c r="K8" s="26" t="str">
        <f>_xlfn.IFNA(VLOOKUP(J8,Spelers[[Speler]:[FotoNaam]],5,0),"geenfoto")</f>
        <v>geenfoto</v>
      </c>
      <c r="L8" s="27" t="e">
        <f>VLOOKUP(J8,Spelers[[Speler]:[Naam]],2,0)</f>
        <v>#N/A</v>
      </c>
    </row>
    <row r="9" spans="1:13" s="10" customFormat="1" ht="15.75" thickBot="1" x14ac:dyDescent="0.3">
      <c r="A9" s="7"/>
      <c r="B9" s="7"/>
      <c r="C9" s="7"/>
      <c r="D9" s="7"/>
      <c r="E9" s="12"/>
      <c r="F9" s="7"/>
      <c r="G9" s="7"/>
      <c r="H9" s="7"/>
      <c r="I9" s="7"/>
      <c r="J9" s="25">
        <f>$E$13</f>
        <v>0</v>
      </c>
      <c r="K9" s="26" t="str">
        <f>_xlfn.IFNA(VLOOKUP(J9,Spelers[[Speler]:[FotoNaam]],5,0),"geenfoto")</f>
        <v>geenfoto</v>
      </c>
      <c r="L9" s="27" t="e">
        <f>VLOOKUP(J9,Spelers[[Speler]:[Naam]],2,0)</f>
        <v>#N/A</v>
      </c>
    </row>
    <row r="10" spans="1:13" s="10" customFormat="1" ht="105" customHeight="1" thickBot="1" x14ac:dyDescent="0.3">
      <c r="A10" s="7"/>
      <c r="B10" s="7"/>
      <c r="C10" s="7"/>
      <c r="D10" s="7"/>
      <c r="E10" s="7"/>
      <c r="F10" s="7"/>
      <c r="G10" s="7"/>
      <c r="H10" s="7"/>
      <c r="I10" s="7"/>
      <c r="J10" s="25">
        <f>$D$15</f>
        <v>0</v>
      </c>
      <c r="K10" s="26" t="str">
        <f>_xlfn.IFNA(VLOOKUP(J10,Spelers[[Speler]:[FotoNaam]],5,0),"geenfoto")</f>
        <v>geenfoto</v>
      </c>
      <c r="L10" s="27" t="e">
        <f>VLOOKUP(J10,Spelers[[Speler]:[Naam]],2,0)</f>
        <v>#N/A</v>
      </c>
    </row>
    <row r="11" spans="1:13" s="10" customFormat="1" ht="15.75" thickBot="1" x14ac:dyDescent="0.3">
      <c r="A11" s="7"/>
      <c r="B11" s="12"/>
      <c r="C11" s="7"/>
      <c r="D11" s="7"/>
      <c r="E11" s="7"/>
      <c r="F11" s="7"/>
      <c r="G11" s="7"/>
      <c r="H11" s="12"/>
      <c r="I11" s="7"/>
      <c r="J11" s="25">
        <f>$F$15</f>
        <v>0</v>
      </c>
      <c r="K11" s="26" t="str">
        <f>_xlfn.IFNA(VLOOKUP(J11,Spelers[[Speler]:[FotoNaam]],5,0),"geenfoto")</f>
        <v>geenfoto</v>
      </c>
      <c r="L11" s="27" t="e">
        <f>VLOOKUP(J11,Spelers[[Speler]:[Naam]],2,0)</f>
        <v>#N/A</v>
      </c>
    </row>
    <row r="12" spans="1:13" s="10" customFormat="1" ht="105" customHeight="1" thickBot="1" x14ac:dyDescent="0.3">
      <c r="A12" s="7"/>
      <c r="B12" s="7"/>
      <c r="C12" s="7"/>
      <c r="D12" s="7"/>
      <c r="E12" s="7"/>
      <c r="F12" s="7"/>
      <c r="G12" s="7"/>
      <c r="H12" s="7"/>
      <c r="I12" s="7"/>
      <c r="J12" s="25">
        <f>$B$21</f>
        <v>0</v>
      </c>
      <c r="K12" s="26" t="str">
        <f>_xlfn.IFNA(VLOOKUP(J12,Spelers[[Speler]:[FotoNaam]],5,0),"geenfoto")</f>
        <v>geenfoto</v>
      </c>
      <c r="L12" s="27" t="e">
        <f>VLOOKUP(J12,Spelers[[Speler]:[Naam]],2,0)</f>
        <v>#N/A</v>
      </c>
    </row>
    <row r="13" spans="1:13" s="10" customFormat="1" ht="15.75" thickBot="1" x14ac:dyDescent="0.3">
      <c r="A13" s="7"/>
      <c r="B13" s="7"/>
      <c r="C13" s="7"/>
      <c r="D13" s="7"/>
      <c r="E13" s="12"/>
      <c r="F13" s="7"/>
      <c r="G13" s="7"/>
      <c r="H13" s="7"/>
      <c r="I13" s="7"/>
      <c r="J13" s="25">
        <f>$D$21</f>
        <v>0</v>
      </c>
      <c r="K13" s="26" t="str">
        <f>_xlfn.IFNA(VLOOKUP(J13,Spelers[[Speler]:[FotoNaam]],5,0),"geenfoto")</f>
        <v>geenfoto</v>
      </c>
      <c r="L13" s="27" t="e">
        <f>VLOOKUP(J13,Spelers[[Speler]:[Naam]],2,0)</f>
        <v>#N/A</v>
      </c>
    </row>
    <row r="14" spans="1:13" s="10" customFormat="1" ht="105" customHeight="1" thickBot="1" x14ac:dyDescent="0.3">
      <c r="A14" s="7"/>
      <c r="B14" s="7"/>
      <c r="C14" s="7"/>
      <c r="D14" s="7"/>
      <c r="E14" s="7"/>
      <c r="F14" s="7"/>
      <c r="G14" s="7"/>
      <c r="H14" s="7"/>
      <c r="I14" s="7"/>
      <c r="J14" s="25">
        <f>$F$21</f>
        <v>0</v>
      </c>
      <c r="K14" s="26" t="str">
        <f>_xlfn.IFNA(VLOOKUP(J14,Spelers[[Speler]:[FotoNaam]],5,0),"geenfoto")</f>
        <v>geenfoto</v>
      </c>
      <c r="L14" s="27" t="e">
        <f>VLOOKUP(J14,Spelers[[Speler]:[Naam]],2,0)</f>
        <v>#N/A</v>
      </c>
    </row>
    <row r="15" spans="1:13" s="10" customFormat="1" ht="15.75" thickBot="1" x14ac:dyDescent="0.3">
      <c r="A15" s="7"/>
      <c r="B15" s="7"/>
      <c r="C15" s="7"/>
      <c r="D15" s="12"/>
      <c r="E15" s="7"/>
      <c r="F15" s="12"/>
      <c r="G15" s="7"/>
      <c r="H15" s="7"/>
      <c r="I15" s="7"/>
      <c r="J15" s="25">
        <f>$H$21</f>
        <v>0</v>
      </c>
      <c r="K15" s="26" t="str">
        <f>_xlfn.IFNA(VLOOKUP(J15,Spelers[[Speler]:[FotoNaam]],5,0),"geenfoto")</f>
        <v>geenfoto</v>
      </c>
      <c r="L15" s="27" t="e">
        <f>VLOOKUP(J15,Spelers[[Speler]:[Naam]],2,0)</f>
        <v>#N/A</v>
      </c>
    </row>
    <row r="16" spans="1:13" ht="105" customHeight="1" x14ac:dyDescent="0.25">
      <c r="A16" s="6"/>
      <c r="B16" s="6"/>
      <c r="C16" s="6"/>
      <c r="D16" s="6"/>
      <c r="E16" s="6"/>
      <c r="F16" s="6"/>
      <c r="G16" s="6"/>
      <c r="H16" s="6"/>
      <c r="I16" s="6"/>
    </row>
    <row r="17" spans="1:9" x14ac:dyDescent="0.25">
      <c r="A17" s="6"/>
      <c r="B17" s="6"/>
      <c r="C17" s="6"/>
      <c r="D17" s="6"/>
      <c r="E17" s="6"/>
      <c r="F17" s="6"/>
      <c r="G17" s="6"/>
      <c r="H17" s="6"/>
      <c r="I17" s="6"/>
    </row>
    <row r="18" spans="1:9" x14ac:dyDescent="0.25">
      <c r="A18" s="32"/>
      <c r="B18" s="32"/>
      <c r="C18" s="32"/>
      <c r="D18" s="32"/>
      <c r="E18" s="32"/>
      <c r="F18" s="32"/>
      <c r="G18" s="32"/>
      <c r="H18" s="32"/>
      <c r="I18" s="32"/>
    </row>
    <row r="19" spans="1:9" x14ac:dyDescent="0.25">
      <c r="A19" s="34"/>
      <c r="B19" s="34"/>
      <c r="C19" s="34"/>
      <c r="D19" s="34"/>
      <c r="E19" s="34" t="s">
        <v>162</v>
      </c>
      <c r="F19" s="33"/>
      <c r="G19" s="33"/>
      <c r="H19" s="33"/>
      <c r="I19" s="33"/>
    </row>
    <row r="20" spans="1:9" ht="15.75" thickBot="1" x14ac:dyDescent="0.3">
      <c r="A20" s="32"/>
      <c r="B20" s="35" t="s">
        <v>4</v>
      </c>
      <c r="C20" s="35"/>
      <c r="D20" s="35" t="s">
        <v>6</v>
      </c>
      <c r="E20" s="35"/>
      <c r="F20" s="35" t="s">
        <v>8</v>
      </c>
      <c r="G20" s="35"/>
      <c r="H20" s="35" t="s">
        <v>10</v>
      </c>
      <c r="I20" s="32"/>
    </row>
    <row r="21" spans="1:9" ht="15.75" thickBot="1" x14ac:dyDescent="0.3">
      <c r="A21" s="32"/>
      <c r="B21" s="12"/>
      <c r="C21" s="32"/>
      <c r="D21" s="12"/>
      <c r="E21" s="32"/>
      <c r="F21" s="12"/>
      <c r="G21" s="32"/>
      <c r="H21" s="12"/>
      <c r="I21" s="32"/>
    </row>
    <row r="22" spans="1:9" ht="105" customHeight="1" x14ac:dyDescent="0.25">
      <c r="A22" s="32"/>
      <c r="B22" s="40"/>
      <c r="C22" s="32"/>
      <c r="D22" s="21"/>
      <c r="E22" s="32"/>
      <c r="F22" s="32"/>
      <c r="G22" s="32"/>
      <c r="H22" s="32"/>
      <c r="I22" s="32"/>
    </row>
  </sheetData>
  <sheetProtection algorithmName="SHA-512" hashValue="GVKYw5F029/zBWNVBMIhjN+mu2ukcBiUedoM5xOPHy0yQ/InFH1a0NA+55oyMHmuRn6s4iVlQ4oI4qQPYkylrw==" saltValue="F8NDpL3OI3bvHa8IarfFBw==" spinCount="100000" sheet="1" objects="1" scenarios="1" selectLockedCells="1"/>
  <conditionalFormatting sqref="A1">
    <cfRule type="cellIs" dxfId="31" priority="40" operator="greaterThan">
      <formula>34</formula>
    </cfRule>
  </conditionalFormatting>
  <conditionalFormatting sqref="C2">
    <cfRule type="cellIs" dxfId="30" priority="39" operator="notBetween">
      <formula>3</formula>
      <formula>4</formula>
    </cfRule>
    <cfRule type="expression" dxfId="29" priority="15">
      <formula>$C$2+$I$1&lt;&gt;6</formula>
    </cfRule>
  </conditionalFormatting>
  <conditionalFormatting sqref="G1">
    <cfRule type="cellIs" dxfId="28" priority="38" operator="notBetween">
      <formula>1</formula>
      <formula>2</formula>
    </cfRule>
    <cfRule type="expression" dxfId="27" priority="11">
      <formula>$G$1+$I$2&lt;&gt;2</formula>
    </cfRule>
  </conditionalFormatting>
  <conditionalFormatting sqref="G2">
    <cfRule type="cellIs" dxfId="26" priority="37" operator="notBetween">
      <formula>1</formula>
      <formula>2</formula>
    </cfRule>
    <cfRule type="expression" dxfId="25" priority="9">
      <formula>$G$2+$I$3&lt;&gt;2</formula>
    </cfRule>
  </conditionalFormatting>
  <conditionalFormatting sqref="G3">
    <cfRule type="cellIs" dxfId="24" priority="36" operator="notBetween">
      <formula>1</formula>
      <formula>2</formula>
    </cfRule>
    <cfRule type="expression" dxfId="23" priority="7">
      <formula>$G$3+$I$4&lt;&gt;2</formula>
    </cfRule>
  </conditionalFormatting>
  <conditionalFormatting sqref="B7 D7 F7 H7 D21">
    <cfRule type="duplicateValues" dxfId="22" priority="35"/>
  </conditionalFormatting>
  <conditionalFormatting sqref="B11 E9 H11 E13 F21">
    <cfRule type="duplicateValues" dxfId="21" priority="34"/>
  </conditionalFormatting>
  <conditionalFormatting sqref="D15 F15 H21">
    <cfRule type="duplicateValues" dxfId="20" priority="33"/>
  </conditionalFormatting>
  <conditionalFormatting sqref="A3">
    <cfRule type="cellIs" dxfId="19" priority="32" operator="notEqual">
      <formula>0</formula>
    </cfRule>
  </conditionalFormatting>
  <conditionalFormatting sqref="A2">
    <cfRule type="cellIs" dxfId="18" priority="31" operator="lessThan">
      <formula>0</formula>
    </cfRule>
  </conditionalFormatting>
  <conditionalFormatting sqref="C3">
    <cfRule type="cellIs" dxfId="0" priority="29" operator="notBetween">
      <formula>1</formula>
      <formula>2</formula>
    </cfRule>
    <cfRule type="expression" dxfId="17" priority="12">
      <formula>$C$3+$I$5&lt;&gt;3</formula>
    </cfRule>
  </conditionalFormatting>
  <conditionalFormatting sqref="B21">
    <cfRule type="duplicateValues" dxfId="16" priority="28"/>
  </conditionalFormatting>
  <conditionalFormatting sqref="D21">
    <cfRule type="duplicateValues" dxfId="15" priority="27"/>
  </conditionalFormatting>
  <conditionalFormatting sqref="F21">
    <cfRule type="duplicateValues" dxfId="14" priority="26"/>
  </conditionalFormatting>
  <conditionalFormatting sqref="H21">
    <cfRule type="duplicateValues" dxfId="13" priority="25"/>
  </conditionalFormatting>
  <conditionalFormatting sqref="I1">
    <cfRule type="cellIs" dxfId="12" priority="23" operator="notBetween">
      <formula>2</formula>
      <formula>3</formula>
    </cfRule>
    <cfRule type="expression" dxfId="11" priority="5">
      <formula>$C$2+$I$1&lt;&gt;6</formula>
    </cfRule>
  </conditionalFormatting>
  <conditionalFormatting sqref="I5">
    <cfRule type="cellIs" dxfId="10" priority="22" operator="notBetween">
      <formula>1</formula>
      <formula>2</formula>
    </cfRule>
    <cfRule type="expression" dxfId="9" priority="1">
      <formula>$C$3+$I$5&lt;&gt;3</formula>
    </cfRule>
  </conditionalFormatting>
  <conditionalFormatting sqref="I2">
    <cfRule type="cellIs" dxfId="8" priority="20" operator="notBetween">
      <formula>0</formula>
      <formula>1</formula>
    </cfRule>
    <cfRule type="expression" dxfId="7" priority="4">
      <formula>$G$1+$I$2&lt;&gt;2</formula>
    </cfRule>
  </conditionalFormatting>
  <conditionalFormatting sqref="I3">
    <cfRule type="cellIs" dxfId="6" priority="19" operator="notBetween">
      <formula>0</formula>
      <formula>1</formula>
    </cfRule>
    <cfRule type="expression" dxfId="5" priority="3">
      <formula>$G$2+$I$3&lt;&gt;2</formula>
    </cfRule>
  </conditionalFormatting>
  <conditionalFormatting sqref="I4">
    <cfRule type="cellIs" dxfId="4" priority="18" operator="notBetween">
      <formula>0</formula>
      <formula>1</formula>
    </cfRule>
    <cfRule type="expression" dxfId="3" priority="2">
      <formula>$G$3+$I$4&lt;&gt;2</formula>
    </cfRule>
  </conditionalFormatting>
  <conditionalFormatting sqref="E5 B21">
    <cfRule type="duplicateValues" dxfId="2" priority="17"/>
  </conditionalFormatting>
  <conditionalFormatting sqref="C1">
    <cfRule type="cellIs" dxfId="1" priority="16" operator="notEqual">
      <formula>15</formula>
    </cfRule>
  </conditionalFormatting>
  <dataValidations count="8">
    <dataValidation type="list" allowBlank="1" showErrorMessage="1" errorTitle="Onjuist invoer" error="Selecteer een speler uit de lijst!" sqref="E5" xr:uid="{80D0F959-64C2-47BF-A4B8-B47A516DC882}">
      <formula1>OFFSET(PositieStart,MATCH("Keeper",PositieKolom,0)-1,1,COUNTIF(PositieKolom,"Keeper"),1)</formula1>
    </dataValidation>
    <dataValidation type="list" allowBlank="1" showErrorMessage="1" errorTitle="Onjuist invoer" error="Selecteer een speler uit de lijst!" sqref="H7 B7 D7 F7" xr:uid="{232A2899-4432-4069-A0E8-D8A0A1AEF2A5}">
      <formula1>OFFSET(PositieStart,MATCH("Verdediger",PositieKolom,0)-1,1,COUNTIF(PositieKolom,"Verdediger"),1)</formula1>
    </dataValidation>
    <dataValidation type="list" allowBlank="1" showErrorMessage="1" errorTitle="Onjuist invoer" error="Selecteer een speler uit de lijst!" sqref="E13 E9 B11 H11" xr:uid="{E178F72C-F19C-44A8-89A2-A2E932878425}">
      <formula1>OFFSET(PositieStart,MATCH("Middenvelder",PositieKolom,0)-1,1,COUNTIF(PositieKolom,"Middenvelder"),1)</formula1>
    </dataValidation>
    <dataValidation type="list" allowBlank="1" showErrorMessage="1" errorTitle="Onjuist invoer" error="Selecteer een speler uit de lijst!" sqref="F15 D15" xr:uid="{30DD74C5-605D-4B78-BE34-F3E6C61454FB}">
      <formula1>OFFSET(PositieStart,MATCH("Aanvaller",PositieKolom,0)-1,1,COUNTIF(PositieKolom,"Aanvaller"),1)</formula1>
    </dataValidation>
    <dataValidation type="list" allowBlank="1" showInputMessage="1" showErrorMessage="1" errorTitle="Onjuiste invoer" error="Selecteer een speler uit de lijst!" sqref="B21" xr:uid="{590C9F51-7FBF-4F18-9582-53C66DA6E81D}">
      <formula1>OFFSET(PositieStart,MATCH("Keeper",PositieKolom,0)-1,1,COUNTIF(PositieKolom,"Keeper"),1)</formula1>
    </dataValidation>
    <dataValidation type="list" allowBlank="1" showInputMessage="1" showErrorMessage="1" errorTitle="Onjuiste invoer" error="Selecteer een speler uit de lijst!" sqref="D21" xr:uid="{13499B3B-8605-4940-BB10-6DA081329AAD}">
      <formula1>OFFSET(PositieStart,MATCH("Verdediger",PositieKolom,0)-1,1,COUNTIF(PositieKolom,"Verdediger"),1)</formula1>
    </dataValidation>
    <dataValidation type="list" allowBlank="1" showInputMessage="1" showErrorMessage="1" errorTitle="Onjuiste invoer" error="Selecteer een speler uit de lijst!" sqref="F21" xr:uid="{3A600558-0A4C-4805-83CF-E1EB9A80D2C8}">
      <formula1>OFFSET(PositieStart,MATCH("Middenvelder",PositieKolom,0)-1,1,COUNTIF(PositieKolom,"Middenvelder"),1)</formula1>
    </dataValidation>
    <dataValidation type="list" allowBlank="1" showInputMessage="1" showErrorMessage="1" errorTitle="Onjuiste invoer" error="Selecteer een speler uit de lijst!" sqref="H21" xr:uid="{148DBB3D-C8D3-40A9-A0E5-76CE853CCA2E}">
      <formula1>OFFSET(PositieStart,MATCH("Aanvaller",PositieKolom,0)-1,1,COUNTIF(PositieKolom,"Aanvaller"),1)</formula1>
    </dataValidation>
  </dataValidations>
  <pageMargins left="0.7" right="0.7" top="0.75" bottom="0.75" header="0.3" footer="0.3"/>
  <pageSetup paperSize="9" orientation="portrait" r:id="rId1"/>
  <ignoredErrors>
    <ignoredError sqref="L16:L1048576" evalError="1"/>
    <ignoredError sqref="L1 L2:L6 L7:L15" evalError="1" unlockedFormula="1"/>
    <ignoredError sqref="M1:M3" unlockedFormula="1"/>
  </ignoredErrors>
  <drawing r:id="rId2"/>
  <legacyDrawing r:id="rId3"/>
  <picture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F3B37-3280-45EA-AF24-3C461FBA7B4F}">
  <dimension ref="A1:K115"/>
  <sheetViews>
    <sheetView zoomScale="85" zoomScaleNormal="85" workbookViewId="0">
      <selection activeCell="E115" sqref="E1:E115"/>
    </sheetView>
  </sheetViews>
  <sheetFormatPr defaultRowHeight="15" customHeight="1" x14ac:dyDescent="0.25"/>
  <cols>
    <col min="1" max="1" width="23.28515625" bestFit="1" customWidth="1"/>
    <col min="3" max="3" width="9.28515625" customWidth="1"/>
    <col min="5" max="5" width="14.28515625" customWidth="1"/>
    <col min="6" max="6" width="20.7109375" customWidth="1"/>
    <col min="7" max="7" width="14.28515625" customWidth="1"/>
    <col min="8" max="8" width="9.28515625" customWidth="1"/>
    <col min="9" max="9" width="13.7109375" bestFit="1" customWidth="1"/>
    <col min="11" max="12" width="14.28515625" customWidth="1"/>
    <col min="17" max="17" width="14.28515625" customWidth="1"/>
    <col min="23" max="23" width="14.28515625" customWidth="1"/>
  </cols>
  <sheetData>
    <row r="1" spans="1:11" ht="15" customHeight="1" x14ac:dyDescent="0.25">
      <c r="A1" t="s">
        <v>1</v>
      </c>
      <c r="B1" t="s">
        <v>29</v>
      </c>
      <c r="C1" t="s">
        <v>0</v>
      </c>
      <c r="D1" t="s">
        <v>12</v>
      </c>
      <c r="E1" t="s">
        <v>2</v>
      </c>
      <c r="F1" t="s">
        <v>66</v>
      </c>
      <c r="G1" t="s">
        <v>60</v>
      </c>
      <c r="I1" t="s">
        <v>1</v>
      </c>
    </row>
    <row r="2" spans="1:11" ht="105" customHeight="1" x14ac:dyDescent="0.25">
      <c r="A2" t="s">
        <v>10</v>
      </c>
      <c r="B2" s="11" t="str">
        <f>Spelers[[#This Row],[Naam]]&amp;" ("&amp;Spelers[[#This Row],[Rating]]&amp;") - "&amp;SUBSTITUTE(SUBSTITUTE(Spelers[[#This Row],[Elftal]],"Selectie","Sel."),"Vrouwen","Vr.")</f>
        <v>Ahmad Hamoud (*) - 4e</v>
      </c>
      <c r="C2" s="11" t="s">
        <v>197</v>
      </c>
      <c r="D2" t="s">
        <v>32</v>
      </c>
      <c r="E2" t="s">
        <v>3</v>
      </c>
      <c r="F2" s="11" t="str">
        <f>SUBSTITUTE(Spelers[[#This Row],[Naam]]," ","")</f>
        <v>AhmadHamoud</v>
      </c>
      <c r="I2" t="s">
        <v>10</v>
      </c>
      <c r="K2" t="s">
        <v>129</v>
      </c>
    </row>
    <row r="3" spans="1:11" ht="105" customHeight="1" x14ac:dyDescent="0.25">
      <c r="A3" t="s">
        <v>10</v>
      </c>
      <c r="B3" s="11" t="str">
        <f>Spelers[[#This Row],[Naam]]&amp;" ("&amp;Spelers[[#This Row],[Rating]]&amp;") - "&amp;SUBSTITUTE(SUBSTITUTE(Spelers[[#This Row],[Elftal]],"Selectie","Sel."),"Vrouwen","Vr.")</f>
        <v>Brayen van den Dool (*) - 5e</v>
      </c>
      <c r="C3" s="11" t="s">
        <v>200</v>
      </c>
      <c r="D3" t="s">
        <v>198</v>
      </c>
      <c r="E3" t="s">
        <v>3</v>
      </c>
      <c r="F3" s="11" t="str">
        <f>SUBSTITUTE(Spelers[[#This Row],[Naam]]," ","")</f>
        <v>BrayenvandenDool</v>
      </c>
      <c r="I3" t="s">
        <v>4</v>
      </c>
    </row>
    <row r="4" spans="1:11" ht="105" customHeight="1" x14ac:dyDescent="0.25">
      <c r="A4" t="s">
        <v>10</v>
      </c>
      <c r="B4" s="11" t="str">
        <f>Spelers[[#This Row],[Naam]]&amp;" ("&amp;Spelers[[#This Row],[Rating]]&amp;") - "&amp;SUBSTITUTE(SUBSTITUTE(Spelers[[#This Row],[Elftal]],"Selectie","Sel."),"Vrouwen","Vr.")</f>
        <v>Claudia Leemans (*) - Vr.</v>
      </c>
      <c r="C4" s="11" t="s">
        <v>115</v>
      </c>
      <c r="D4" t="s">
        <v>144</v>
      </c>
      <c r="E4" t="s">
        <v>3</v>
      </c>
      <c r="F4" t="str">
        <f>SUBSTITUTE(Spelers[[#This Row],[Naam]]," ","")</f>
        <v>ClaudiaLeemans</v>
      </c>
      <c r="I4" t="s">
        <v>8</v>
      </c>
    </row>
    <row r="5" spans="1:11" ht="105" customHeight="1" x14ac:dyDescent="0.25">
      <c r="A5" t="s">
        <v>10</v>
      </c>
      <c r="B5" s="11" t="str">
        <f>Spelers[[#This Row],[Naam]]&amp;" ("&amp;Spelers[[#This Row],[Rating]]&amp;") - "&amp;SUBSTITUTE(SUBSTITUTE(Spelers[[#This Row],[Elftal]],"Selectie","Sel."),"Vrouwen","Vr.")</f>
        <v>Dwayne van Steen (****) - 5e</v>
      </c>
      <c r="C5" s="11" t="s">
        <v>199</v>
      </c>
      <c r="D5" t="s">
        <v>198</v>
      </c>
      <c r="E5" t="s">
        <v>11</v>
      </c>
      <c r="F5" s="11" t="str">
        <f>SUBSTITUTE(Spelers[[#This Row],[Naam]]," ","")</f>
        <v>DwaynevanSteen</v>
      </c>
      <c r="I5" t="s">
        <v>6</v>
      </c>
    </row>
    <row r="6" spans="1:11" ht="105" customHeight="1" x14ac:dyDescent="0.25">
      <c r="A6" t="s">
        <v>10</v>
      </c>
      <c r="B6" t="str">
        <f>Spelers[[#This Row],[Naam]]&amp;" ("&amp;Spelers[[#This Row],[Rating]]&amp;") - "&amp;SUBSTITUTE(SUBSTITUTE(Spelers[[#This Row],[Elftal]],"Selectie","Sel."),"Vrouwen","Vr.")</f>
        <v>Enzo Verdult (*) - Sel.</v>
      </c>
      <c r="C6" t="s">
        <v>67</v>
      </c>
      <c r="D6" t="s">
        <v>13</v>
      </c>
      <c r="E6" t="s">
        <v>3</v>
      </c>
      <c r="F6" t="str">
        <f>SUBSTITUTE(Spelers[[#This Row],[Naam]]," ","")</f>
        <v>EnzoVerdult</v>
      </c>
    </row>
    <row r="7" spans="1:11" ht="105" customHeight="1" x14ac:dyDescent="0.25">
      <c r="A7" t="s">
        <v>10</v>
      </c>
      <c r="B7" s="11" t="str">
        <f>Spelers[[#This Row],[Naam]]&amp;" ("&amp;Spelers[[#This Row],[Rating]]&amp;") - "&amp;SUBSTITUTE(SUBSTITUTE(Spelers[[#This Row],[Elftal]],"Selectie","Sel."),"Vrouwen","Vr.")</f>
        <v>Hasan Deeb (**) - 4e</v>
      </c>
      <c r="C7" s="11" t="s">
        <v>192</v>
      </c>
      <c r="D7" t="s">
        <v>32</v>
      </c>
      <c r="E7" t="s">
        <v>7</v>
      </c>
      <c r="F7" s="11" t="str">
        <f>SUBSTITUTE(Spelers[[#This Row],[Naam]]," ","")</f>
        <v>HasanDeeb</v>
      </c>
    </row>
    <row r="8" spans="1:11" ht="105" customHeight="1" x14ac:dyDescent="0.25">
      <c r="A8" t="s">
        <v>10</v>
      </c>
      <c r="B8" s="11" t="str">
        <f>Spelers[[#This Row],[Naam]]&amp;" ("&amp;Spelers[[#This Row],[Rating]]&amp;") - "&amp;SUBSTITUTE(SUBSTITUTE(Spelers[[#This Row],[Elftal]],"Selectie","Sel."),"Vrouwen","Vr.")</f>
        <v>Igor Schilperoort (*) - 3e</v>
      </c>
      <c r="C8" s="11" t="s">
        <v>136</v>
      </c>
      <c r="D8" t="s">
        <v>31</v>
      </c>
      <c r="E8" t="s">
        <v>3</v>
      </c>
      <c r="F8" s="11" t="str">
        <f>SUBSTITUTE(Spelers[[#This Row],[Naam]]," ","")</f>
        <v>IgorSchilperoort</v>
      </c>
    </row>
    <row r="9" spans="1:11" ht="105" customHeight="1" x14ac:dyDescent="0.25">
      <c r="A9" t="s">
        <v>10</v>
      </c>
      <c r="B9" s="11" t="str">
        <f>Spelers[[#This Row],[Naam]]&amp;" ("&amp;Spelers[[#This Row],[Rating]]&amp;") - "&amp;SUBSTITUTE(SUBSTITUTE(Spelers[[#This Row],[Elftal]],"Selectie","Sel."),"Vrouwen","Vr.")</f>
        <v>Ismael Maljaars (*) - 3e</v>
      </c>
      <c r="C9" s="11" t="s">
        <v>133</v>
      </c>
      <c r="D9" t="s">
        <v>31</v>
      </c>
      <c r="E9" t="s">
        <v>3</v>
      </c>
      <c r="F9" t="str">
        <f>SUBSTITUTE(Spelers[[#This Row],[Naam]]," ","")</f>
        <v>IsmaelMaljaars</v>
      </c>
    </row>
    <row r="10" spans="1:11" ht="105" customHeight="1" x14ac:dyDescent="0.25">
      <c r="A10" t="s">
        <v>10</v>
      </c>
      <c r="B10" s="11" t="str">
        <f>Spelers[[#This Row],[Naam]]&amp;" ("&amp;Spelers[[#This Row],[Rating]]&amp;") - "&amp;SUBSTITUTE(SUBSTITUTE(Spelers[[#This Row],[Elftal]],"Selectie","Sel."),"Vrouwen","Vr.")</f>
        <v>Jasper Snijders (****) - 4e</v>
      </c>
      <c r="C10" s="11" t="s">
        <v>186</v>
      </c>
      <c r="D10" t="s">
        <v>32</v>
      </c>
      <c r="E10" t="s">
        <v>11</v>
      </c>
      <c r="F10" s="11" t="str">
        <f>SUBSTITUTE(Spelers[[#This Row],[Naam]]," ","")</f>
        <v>JasperSnijders</v>
      </c>
    </row>
    <row r="11" spans="1:11" ht="105" customHeight="1" x14ac:dyDescent="0.25">
      <c r="A11" t="s">
        <v>10</v>
      </c>
      <c r="B11" s="11" t="str">
        <f>Spelers[[#This Row],[Naam]]&amp;" ("&amp;Spelers[[#This Row],[Rating]]&amp;") - "&amp;SUBSTITUTE(SUBSTITUTE(Spelers[[#This Row],[Elftal]],"Selectie","Sel."),"Vrouwen","Vr.")</f>
        <v>Jelle Rozen (**) - Sel.</v>
      </c>
      <c r="C11" s="11" t="s">
        <v>204</v>
      </c>
      <c r="D11" t="s">
        <v>13</v>
      </c>
      <c r="E11" t="s">
        <v>7</v>
      </c>
      <c r="F11" s="11" t="str">
        <f>SUBSTITUTE(Spelers[[#This Row],[Naam]]," ","")</f>
        <v>JelleRozen</v>
      </c>
    </row>
    <row r="12" spans="1:11" ht="105" customHeight="1" x14ac:dyDescent="0.25">
      <c r="A12" t="s">
        <v>10</v>
      </c>
      <c r="B12" s="11" t="str">
        <f>Spelers[[#This Row],[Naam]]&amp;" ("&amp;Spelers[[#This Row],[Rating]]&amp;") - "&amp;SUBSTITUTE(SUBSTITUTE(Spelers[[#This Row],[Elftal]],"Selectie","Sel."),"Vrouwen","Vr.")</f>
        <v>Joas Leinders (***) - Sel.</v>
      </c>
      <c r="C12" s="11" t="s">
        <v>201</v>
      </c>
      <c r="D12" t="s">
        <v>13</v>
      </c>
      <c r="E12" t="s">
        <v>9</v>
      </c>
      <c r="F12" s="11" t="str">
        <f>SUBSTITUTE(Spelers[[#This Row],[Naam]]," ","")</f>
        <v>JoasLeinders</v>
      </c>
    </row>
    <row r="13" spans="1:11" ht="105" customHeight="1" x14ac:dyDescent="0.25">
      <c r="A13" t="s">
        <v>10</v>
      </c>
      <c r="B13" s="11" t="str">
        <f>Spelers[[#This Row],[Naam]]&amp;" ("&amp;Spelers[[#This Row],[Rating]]&amp;") - "&amp;SUBSTITUTE(SUBSTITUTE(Spelers[[#This Row],[Elftal]],"Selectie","Sel."),"Vrouwen","Vr.")</f>
        <v>Jorrit Klijs (***) - Sel.</v>
      </c>
      <c r="C13" s="11" t="s">
        <v>65</v>
      </c>
      <c r="D13" t="s">
        <v>13</v>
      </c>
      <c r="E13" t="s">
        <v>9</v>
      </c>
      <c r="F13" t="str">
        <f>SUBSTITUTE(Spelers[[#This Row],[Naam]]," ","")</f>
        <v>JorritKlijs</v>
      </c>
    </row>
    <row r="14" spans="1:11" ht="105" customHeight="1" x14ac:dyDescent="0.25">
      <c r="A14" t="s">
        <v>10</v>
      </c>
      <c r="B14" s="11" t="str">
        <f>Spelers[[#This Row],[Naam]]&amp;" ("&amp;Spelers[[#This Row],[Rating]]&amp;") - "&amp;SUBSTITUTE(SUBSTITUTE(Spelers[[#This Row],[Elftal]],"Selectie","Sel."),"Vrouwen","Vr.")</f>
        <v>Jurre van Gestel (**) - Sel.</v>
      </c>
      <c r="C14" s="11" t="s">
        <v>77</v>
      </c>
      <c r="D14" t="s">
        <v>13</v>
      </c>
      <c r="E14" t="s">
        <v>7</v>
      </c>
      <c r="F14" t="str">
        <f>SUBSTITUTE(Spelers[[#This Row],[Naam]]," ","")</f>
        <v>JurrevanGestel</v>
      </c>
    </row>
    <row r="15" spans="1:11" ht="105" customHeight="1" x14ac:dyDescent="0.25">
      <c r="A15" t="s">
        <v>10</v>
      </c>
      <c r="B15" s="11" t="str">
        <f>Spelers[[#This Row],[Naam]]&amp;" ("&amp;Spelers[[#This Row],[Rating]]&amp;") - "&amp;SUBSTITUTE(SUBSTITUTE(Spelers[[#This Row],[Elftal]],"Selectie","Sel."),"Vrouwen","Vr.")</f>
        <v>Kasper Pirard (**) - Sel.</v>
      </c>
      <c r="C15" s="11" t="s">
        <v>203</v>
      </c>
      <c r="D15" t="s">
        <v>13</v>
      </c>
      <c r="E15" t="s">
        <v>7</v>
      </c>
      <c r="F15" s="11" t="str">
        <f>SUBSTITUTE(Spelers[[#This Row],[Naam]]," ","")</f>
        <v>KasperPirard</v>
      </c>
    </row>
    <row r="16" spans="1:11" ht="105" customHeight="1" x14ac:dyDescent="0.25">
      <c r="A16" t="s">
        <v>10</v>
      </c>
      <c r="B16" s="11" t="str">
        <f>Spelers[[#This Row],[Naam]]&amp;" ("&amp;Spelers[[#This Row],[Rating]]&amp;") - "&amp;SUBSTITUTE(SUBSTITUTE(Spelers[[#This Row],[Elftal]],"Selectie","Sel."),"Vrouwen","Vr.")</f>
        <v>Kim Dilven (****) - Vr.</v>
      </c>
      <c r="C16" s="11" t="s">
        <v>122</v>
      </c>
      <c r="D16" t="s">
        <v>144</v>
      </c>
      <c r="E16" t="s">
        <v>11</v>
      </c>
      <c r="F16" t="str">
        <f>SUBSTITUTE(Spelers[[#This Row],[Naam]]," ","")</f>
        <v>KimDilven</v>
      </c>
    </row>
    <row r="17" spans="1:6" ht="105" customHeight="1" x14ac:dyDescent="0.25">
      <c r="A17" t="s">
        <v>10</v>
      </c>
      <c r="B17" s="11" t="str">
        <f>Spelers[[#This Row],[Naam]]&amp;" ("&amp;Spelers[[#This Row],[Rating]]&amp;") - "&amp;SUBSTITUTE(SUBSTITUTE(Spelers[[#This Row],[Elftal]],"Selectie","Sel."),"Vrouwen","Vr.")</f>
        <v>Lars Keijzers (***) - 5e</v>
      </c>
      <c r="C17" s="11" t="s">
        <v>113</v>
      </c>
      <c r="D17" t="s">
        <v>198</v>
      </c>
      <c r="E17" t="s">
        <v>9</v>
      </c>
      <c r="F17" t="str">
        <f>SUBSTITUTE(Spelers[[#This Row],[Naam]]," ","")</f>
        <v>LarsKeijzers</v>
      </c>
    </row>
    <row r="18" spans="1:6" ht="105" customHeight="1" x14ac:dyDescent="0.25">
      <c r="A18" t="s">
        <v>10</v>
      </c>
      <c r="B18" s="11" t="str">
        <f>Spelers[[#This Row],[Naam]]&amp;" ("&amp;Spelers[[#This Row],[Rating]]&amp;") - "&amp;SUBSTITUTE(SUBSTITUTE(Spelers[[#This Row],[Elftal]],"Selectie","Sel."),"Vrouwen","Vr.")</f>
        <v>Laurens Faber (**) - Sel.</v>
      </c>
      <c r="C18" s="11" t="s">
        <v>207</v>
      </c>
      <c r="D18" t="s">
        <v>13</v>
      </c>
      <c r="E18" t="s">
        <v>7</v>
      </c>
      <c r="F18" s="11" t="str">
        <f>SUBSTITUTE(Spelers[[#This Row],[Naam]]," ","")</f>
        <v>LaurensFaber</v>
      </c>
    </row>
    <row r="19" spans="1:6" ht="105" customHeight="1" x14ac:dyDescent="0.25">
      <c r="A19" t="s">
        <v>10</v>
      </c>
      <c r="B19" s="11" t="str">
        <f>Spelers[[#This Row],[Naam]]&amp;" ("&amp;Spelers[[#This Row],[Rating]]&amp;") - "&amp;SUBSTITUTE(SUBSTITUTE(Spelers[[#This Row],[Elftal]],"Selectie","Sel."),"Vrouwen","Vr.")</f>
        <v>Luc van de Hoofden (**) - Sel.</v>
      </c>
      <c r="C19" s="11" t="s">
        <v>206</v>
      </c>
      <c r="D19" t="s">
        <v>13</v>
      </c>
      <c r="E19" t="s">
        <v>7</v>
      </c>
      <c r="F19" s="11" t="str">
        <f>SUBSTITUTE(Spelers[[#This Row],[Naam]]," ","")</f>
        <v>LucvandeHoofden</v>
      </c>
    </row>
    <row r="20" spans="1:6" ht="105" customHeight="1" x14ac:dyDescent="0.25">
      <c r="A20" t="s">
        <v>10</v>
      </c>
      <c r="B20" s="11" t="str">
        <f>Spelers[[#This Row],[Naam]]&amp;" ("&amp;Spelers[[#This Row],[Rating]]&amp;") - "&amp;SUBSTITUTE(SUBSTITUTE(Spelers[[#This Row],[Elftal]],"Selectie","Sel."),"Vrouwen","Vr.")</f>
        <v>Marilene Ophorst (***) - Vr.</v>
      </c>
      <c r="C20" s="11" t="s">
        <v>141</v>
      </c>
      <c r="D20" t="s">
        <v>144</v>
      </c>
      <c r="E20" t="s">
        <v>9</v>
      </c>
      <c r="F20" s="11" t="str">
        <f>SUBSTITUTE(Spelers[[#This Row],[Naam]]," ","")</f>
        <v>MarileneOphorst</v>
      </c>
    </row>
    <row r="21" spans="1:6" ht="105" customHeight="1" x14ac:dyDescent="0.25">
      <c r="A21" t="s">
        <v>10</v>
      </c>
      <c r="B21" s="11" t="str">
        <f>Spelers[[#This Row],[Naam]]&amp;" ("&amp;Spelers[[#This Row],[Rating]]&amp;") - "&amp;SUBSTITUTE(SUBSTITUTE(Spelers[[#This Row],[Elftal]],"Selectie","Sel."),"Vrouwen","Vr.")</f>
        <v>Martijn Maljaars (**) - 3e</v>
      </c>
      <c r="C21" s="11" t="s">
        <v>97</v>
      </c>
      <c r="D21" t="s">
        <v>31</v>
      </c>
      <c r="E21" t="s">
        <v>7</v>
      </c>
      <c r="F21" t="str">
        <f>SUBSTITUTE(Spelers[[#This Row],[Naam]]," ","")</f>
        <v>MartijnMaljaars</v>
      </c>
    </row>
    <row r="22" spans="1:6" ht="105" customHeight="1" x14ac:dyDescent="0.25">
      <c r="A22" t="s">
        <v>10</v>
      </c>
      <c r="B22" s="11" t="str">
        <f>Spelers[[#This Row],[Naam]]&amp;" ("&amp;Spelers[[#This Row],[Rating]]&amp;") - "&amp;SUBSTITUTE(SUBSTITUTE(Spelers[[#This Row],[Elftal]],"Selectie","Sel."),"Vrouwen","Vr.")</f>
        <v>Mirre Marijnissen (**) - Vr.</v>
      </c>
      <c r="C22" s="11" t="s">
        <v>218</v>
      </c>
      <c r="D22" t="s">
        <v>144</v>
      </c>
      <c r="E22" t="s">
        <v>7</v>
      </c>
      <c r="F22" s="11" t="str">
        <f>SUBSTITUTE(Spelers[[#This Row],[Naam]]," ","")</f>
        <v>MirreMarijnissen</v>
      </c>
    </row>
    <row r="23" spans="1:6" ht="105" customHeight="1" x14ac:dyDescent="0.25">
      <c r="A23" t="s">
        <v>10</v>
      </c>
      <c r="B23" s="11" t="str">
        <f>Spelers[[#This Row],[Naam]]&amp;" ("&amp;Spelers[[#This Row],[Rating]]&amp;") - "&amp;SUBSTITUTE(SUBSTITUTE(Spelers[[#This Row],[Elftal]],"Selectie","Sel."),"Vrouwen","Vr.")</f>
        <v>Rob van Es (***) - 3e</v>
      </c>
      <c r="C23" s="11" t="s">
        <v>87</v>
      </c>
      <c r="D23" t="s">
        <v>31</v>
      </c>
      <c r="E23" t="s">
        <v>9</v>
      </c>
      <c r="F23" t="str">
        <f>SUBSTITUTE(Spelers[[#This Row],[Naam]]," ","")</f>
        <v>RobvanEs</v>
      </c>
    </row>
    <row r="24" spans="1:6" ht="105" customHeight="1" x14ac:dyDescent="0.25">
      <c r="A24" t="s">
        <v>10</v>
      </c>
      <c r="B24" s="11" t="str">
        <f>Spelers[[#This Row],[Naam]]&amp;" ("&amp;Spelers[[#This Row],[Rating]]&amp;") - "&amp;SUBSTITUTE(SUBSTITUTE(Spelers[[#This Row],[Elftal]],"Selectie","Sel."),"Vrouwen","Vr.")</f>
        <v>Ron Nouws (****) - 3e</v>
      </c>
      <c r="C24" s="11" t="s">
        <v>99</v>
      </c>
      <c r="D24" t="s">
        <v>31</v>
      </c>
      <c r="E24" t="s">
        <v>11</v>
      </c>
      <c r="F24" t="str">
        <f>SUBSTITUTE(Spelers[[#This Row],[Naam]]," ","")</f>
        <v>RonNouws</v>
      </c>
    </row>
    <row r="25" spans="1:6" ht="105" customHeight="1" x14ac:dyDescent="0.25">
      <c r="A25" t="s">
        <v>10</v>
      </c>
      <c r="B25" s="11" t="str">
        <f>Spelers[[#This Row],[Naam]]&amp;" ("&amp;Spelers[[#This Row],[Rating]]&amp;") - "&amp;SUBSTITUTE(SUBSTITUTE(Spelers[[#This Row],[Elftal]],"Selectie","Sel."),"Vrouwen","Vr.")</f>
        <v>Sjef Verhulst (****) - Sel.</v>
      </c>
      <c r="C25" s="11" t="s">
        <v>128</v>
      </c>
      <c r="D25" t="s">
        <v>13</v>
      </c>
      <c r="E25" t="s">
        <v>11</v>
      </c>
      <c r="F25" s="11" t="str">
        <f>SUBSTITUTE(Spelers[[#This Row],[Naam]]," ","")</f>
        <v>SjefVerhulst</v>
      </c>
    </row>
    <row r="26" spans="1:6" ht="105" customHeight="1" x14ac:dyDescent="0.25">
      <c r="A26" t="s">
        <v>10</v>
      </c>
      <c r="B26" s="11" t="str">
        <f>Spelers[[#This Row],[Naam]]&amp;" ("&amp;Spelers[[#This Row],[Rating]]&amp;") - "&amp;SUBSTITUTE(SUBSTITUTE(Spelers[[#This Row],[Elftal]],"Selectie","Sel."),"Vrouwen","Vr.")</f>
        <v>Thijs Huijben (****) - Sel.</v>
      </c>
      <c r="C26" s="11" t="s">
        <v>73</v>
      </c>
      <c r="D26" t="s">
        <v>13</v>
      </c>
      <c r="E26" t="s">
        <v>11</v>
      </c>
      <c r="F26" t="str">
        <f>SUBSTITUTE(Spelers[[#This Row],[Naam]]," ","")</f>
        <v>ThijsHuijben</v>
      </c>
    </row>
    <row r="27" spans="1:6" ht="105" customHeight="1" x14ac:dyDescent="0.25">
      <c r="A27" t="s">
        <v>10</v>
      </c>
      <c r="B27" s="11" t="str">
        <f>Spelers[[#This Row],[Naam]]&amp;" ("&amp;Spelers[[#This Row],[Rating]]&amp;") - "&amp;SUBSTITUTE(SUBSTITUTE(Spelers[[#This Row],[Elftal]],"Selectie","Sel."),"Vrouwen","Vr.")</f>
        <v>Wesley Konings (****) - 5e</v>
      </c>
      <c r="C27" s="11" t="s">
        <v>111</v>
      </c>
      <c r="D27" t="s">
        <v>198</v>
      </c>
      <c r="E27" t="s">
        <v>11</v>
      </c>
      <c r="F27" t="str">
        <f>SUBSTITUTE(Spelers[[#This Row],[Naam]]," ","")</f>
        <v>WesleyKonings</v>
      </c>
    </row>
    <row r="28" spans="1:6" ht="105" customHeight="1" x14ac:dyDescent="0.25">
      <c r="A28" t="s">
        <v>10</v>
      </c>
      <c r="B28" s="11" t="str">
        <f>Spelers[[#This Row],[Naam]]&amp;" ("&amp;Spelers[[#This Row],[Rating]]&amp;") - "&amp;SUBSTITUTE(SUBSTITUTE(Spelers[[#This Row],[Elftal]],"Selectie","Sel."),"Vrouwen","Vr.")</f>
        <v>Wijnand Heesters (**) - 4e</v>
      </c>
      <c r="C28" s="11" t="s">
        <v>193</v>
      </c>
      <c r="D28" t="s">
        <v>32</v>
      </c>
      <c r="E28" t="s">
        <v>7</v>
      </c>
      <c r="F28" s="11" t="str">
        <f>SUBSTITUTE(Spelers[[#This Row],[Naam]]," ","")</f>
        <v>WijnandHeesters</v>
      </c>
    </row>
    <row r="29" spans="1:6" ht="105" customHeight="1" x14ac:dyDescent="0.25">
      <c r="A29" t="s">
        <v>4</v>
      </c>
      <c r="B29" s="11" t="str">
        <f>Spelers[[#This Row],[Naam]]&amp;" ("&amp;Spelers[[#This Row],[Rating]]&amp;") - "&amp;SUBSTITUTE(SUBSTITUTE(Spelers[[#This Row],[Elftal]],"Selectie","Sel."),"Vrouwen","Vr.")</f>
        <v>Rob Leemans (***) - 3e</v>
      </c>
      <c r="C29" s="11" t="s">
        <v>93</v>
      </c>
      <c r="D29" t="s">
        <v>31</v>
      </c>
      <c r="E29" t="s">
        <v>9</v>
      </c>
      <c r="F29" t="str">
        <f>SUBSTITUTE(Spelers[[#This Row],[Naam]]," ","")</f>
        <v>RobLeemans</v>
      </c>
    </row>
    <row r="30" spans="1:6" ht="105" customHeight="1" x14ac:dyDescent="0.25">
      <c r="A30" t="s">
        <v>4</v>
      </c>
      <c r="B30" s="11" t="str">
        <f>Spelers[[#This Row],[Naam]]&amp;" ("&amp;Spelers[[#This Row],[Rating]]&amp;") - "&amp;SUBSTITUTE(SUBSTITUTE(Spelers[[#This Row],[Elftal]],"Selectie","Sel."),"Vrouwen","Vr.")</f>
        <v>Bryan van Rijswijk (***) - Sel.</v>
      </c>
      <c r="C30" s="11" t="s">
        <v>63</v>
      </c>
      <c r="D30" t="s">
        <v>13</v>
      </c>
      <c r="E30" t="s">
        <v>9</v>
      </c>
      <c r="F30" s="11" t="str">
        <f>SUBSTITUTE(Spelers[[#This Row],[Naam]]," ","")</f>
        <v>BryanvanRijswijk</v>
      </c>
    </row>
    <row r="31" spans="1:6" ht="105" customHeight="1" x14ac:dyDescent="0.25">
      <c r="A31" t="s">
        <v>4</v>
      </c>
      <c r="B31" s="11" t="str">
        <f>Spelers[[#This Row],[Naam]]&amp;" ("&amp;Spelers[[#This Row],[Rating]]&amp;") - "&amp;SUBSTITUTE(SUBSTITUTE(Spelers[[#This Row],[Elftal]],"Selectie","Sel."),"Vrouwen","Vr.")</f>
        <v>Gerben Broeders (**) - 5e</v>
      </c>
      <c r="C31" s="11" t="s">
        <v>101</v>
      </c>
      <c r="D31" t="s">
        <v>198</v>
      </c>
      <c r="E31" t="s">
        <v>7</v>
      </c>
      <c r="F31" t="str">
        <f>SUBSTITUTE(Spelers[[#This Row],[Naam]]," ","")</f>
        <v>GerbenBroeders</v>
      </c>
    </row>
    <row r="32" spans="1:6" ht="105" customHeight="1" x14ac:dyDescent="0.25">
      <c r="A32" t="s">
        <v>4</v>
      </c>
      <c r="B32" s="11" t="str">
        <f>Spelers[[#This Row],[Naam]]&amp;" ("&amp;Spelers[[#This Row],[Rating]]&amp;") - "&amp;SUBSTITUTE(SUBSTITUTE(Spelers[[#This Row],[Elftal]],"Selectie","Sel."),"Vrouwen","Vr.")</f>
        <v>Hilde van der Bom (**) - Vr.</v>
      </c>
      <c r="C32" s="11" t="s">
        <v>123</v>
      </c>
      <c r="D32" t="s">
        <v>144</v>
      </c>
      <c r="E32" t="s">
        <v>7</v>
      </c>
      <c r="F32" t="str">
        <f>SUBSTITUTE(Spelers[[#This Row],[Naam]]," ","")</f>
        <v>HildevanderBom</v>
      </c>
    </row>
    <row r="33" spans="1:6" ht="105" customHeight="1" x14ac:dyDescent="0.25">
      <c r="A33" t="s">
        <v>4</v>
      </c>
      <c r="B33" s="11" t="str">
        <f>Spelers[[#This Row],[Naam]]&amp;" ("&amp;Spelers[[#This Row],[Rating]]&amp;") - "&amp;SUBSTITUTE(SUBSTITUTE(Spelers[[#This Row],[Elftal]],"Selectie","Sel."),"Vrouwen","Vr.")</f>
        <v>Jessica Pinates (*) - Vr.</v>
      </c>
      <c r="C33" s="11" t="s">
        <v>219</v>
      </c>
      <c r="D33" t="s">
        <v>144</v>
      </c>
      <c r="E33" t="s">
        <v>3</v>
      </c>
      <c r="F33" s="11" t="str">
        <f>SUBSTITUTE(Spelers[[#This Row],[Naam]]," ","")</f>
        <v>JessicaPinates</v>
      </c>
    </row>
    <row r="34" spans="1:6" ht="105" customHeight="1" x14ac:dyDescent="0.25">
      <c r="A34" t="s">
        <v>4</v>
      </c>
      <c r="B34" s="11" t="str">
        <f>Spelers[[#This Row],[Naam]]&amp;" ("&amp;Spelers[[#This Row],[Rating]]&amp;") - "&amp;SUBSTITUTE(SUBSTITUTE(Spelers[[#This Row],[Elftal]],"Selectie","Sel."),"Vrouwen","Vr.")</f>
        <v>Lars Dilven (**) - Sel.</v>
      </c>
      <c r="C34" s="11" t="s">
        <v>81</v>
      </c>
      <c r="D34" t="s">
        <v>13</v>
      </c>
      <c r="E34" t="s">
        <v>7</v>
      </c>
      <c r="F34" t="str">
        <f>SUBSTITUTE(Spelers[[#This Row],[Naam]]," ","")</f>
        <v>LarsDilven</v>
      </c>
    </row>
    <row r="35" spans="1:6" ht="105" customHeight="1" x14ac:dyDescent="0.25">
      <c r="A35" t="s">
        <v>4</v>
      </c>
      <c r="B35" s="11" t="str">
        <f>Spelers[[#This Row],[Naam]]&amp;" ("&amp;Spelers[[#This Row],[Rating]]&amp;") - "&amp;SUBSTITUTE(SUBSTITUTE(Spelers[[#This Row],[Elftal]],"Selectie","Sel."),"Vrouwen","Vr.")</f>
        <v>Sjoerd Dijkstra (**) - 4e</v>
      </c>
      <c r="C35" s="11" t="s">
        <v>190</v>
      </c>
      <c r="D35" t="s">
        <v>32</v>
      </c>
      <c r="E35" t="s">
        <v>7</v>
      </c>
      <c r="F35" s="11" t="str">
        <f>SUBSTITUTE(Spelers[[#This Row],[Naam]]," ","")</f>
        <v>SjoerdDijkstra</v>
      </c>
    </row>
    <row r="36" spans="1:6" ht="105" customHeight="1" x14ac:dyDescent="0.25">
      <c r="A36" t="s">
        <v>8</v>
      </c>
      <c r="B36" s="11" t="str">
        <f>Spelers[[#This Row],[Naam]]&amp;" ("&amp;Spelers[[#This Row],[Rating]]&amp;") - "&amp;SUBSTITUTE(SUBSTITUTE(Spelers[[#This Row],[Elftal]],"Selectie","Sel."),"Vrouwen","Vr.")</f>
        <v>Aaron Boeren (***) - 4e</v>
      </c>
      <c r="C36" s="11" t="s">
        <v>188</v>
      </c>
      <c r="D36" t="s">
        <v>32</v>
      </c>
      <c r="E36" t="s">
        <v>9</v>
      </c>
      <c r="F36" s="11" t="str">
        <f>SUBSTITUTE(Spelers[[#This Row],[Naam]]," ","")</f>
        <v>AaronBoeren</v>
      </c>
    </row>
    <row r="37" spans="1:6" ht="105" customHeight="1" x14ac:dyDescent="0.25">
      <c r="A37" t="s">
        <v>8</v>
      </c>
      <c r="B37" s="11" t="str">
        <f>Spelers[[#This Row],[Naam]]&amp;" ("&amp;Spelers[[#This Row],[Rating]]&amp;") - "&amp;SUBSTITUTE(SUBSTITUTE(Spelers[[#This Row],[Elftal]],"Selectie","Sel."),"Vrouwen","Vr.")</f>
        <v>Anouk van Gool (***) - Vr.</v>
      </c>
      <c r="C37" s="11" t="s">
        <v>126</v>
      </c>
      <c r="D37" t="s">
        <v>144</v>
      </c>
      <c r="E37" t="s">
        <v>9</v>
      </c>
      <c r="F37" t="str">
        <f>SUBSTITUTE(Spelers[[#This Row],[Naam]]," ","")</f>
        <v>AnoukvanGool</v>
      </c>
    </row>
    <row r="38" spans="1:6" ht="105" customHeight="1" x14ac:dyDescent="0.25">
      <c r="A38" t="s">
        <v>8</v>
      </c>
      <c r="B38" s="11" t="str">
        <f>Spelers[[#This Row],[Naam]]&amp;" ("&amp;Spelers[[#This Row],[Rating]]&amp;") - "&amp;SUBSTITUTE(SUBSTITUTE(Spelers[[#This Row],[Elftal]],"Selectie","Sel."),"Vrouwen","Vr.")</f>
        <v>Antoine Leemans (*) - 5e</v>
      </c>
      <c r="C38" s="11" t="s">
        <v>104</v>
      </c>
      <c r="D38" t="s">
        <v>198</v>
      </c>
      <c r="E38" t="s">
        <v>3</v>
      </c>
      <c r="F38" t="str">
        <f>SUBSTITUTE(Spelers[[#This Row],[Naam]]," ","")</f>
        <v>AntoineLeemans</v>
      </c>
    </row>
    <row r="39" spans="1:6" ht="105" customHeight="1" x14ac:dyDescent="0.25">
      <c r="A39" t="s">
        <v>8</v>
      </c>
      <c r="B39" s="11" t="str">
        <f>Spelers[[#This Row],[Naam]]&amp;" ("&amp;Spelers[[#This Row],[Rating]]&amp;") - "&amp;SUBSTITUTE(SUBSTITUTE(Spelers[[#This Row],[Elftal]],"Selectie","Sel."),"Vrouwen","Vr.")</f>
        <v>Bas van Dorst (***) - 5e</v>
      </c>
      <c r="C39" s="11" t="s">
        <v>112</v>
      </c>
      <c r="D39" t="s">
        <v>198</v>
      </c>
      <c r="E39" t="s">
        <v>9</v>
      </c>
      <c r="F39" t="str">
        <f>SUBSTITUTE(Spelers[[#This Row],[Naam]]," ","")</f>
        <v>BasvanDorst</v>
      </c>
    </row>
    <row r="40" spans="1:6" ht="105" customHeight="1" x14ac:dyDescent="0.25">
      <c r="A40" t="s">
        <v>8</v>
      </c>
      <c r="B40" s="11" t="str">
        <f>Spelers[[#This Row],[Naam]]&amp;" ("&amp;Spelers[[#This Row],[Rating]]&amp;") - "&amp;SUBSTITUTE(SUBSTITUTE(Spelers[[#This Row],[Elftal]],"Selectie","Sel."),"Vrouwen","Vr.")</f>
        <v>Ben van Es (**) - 3e</v>
      </c>
      <c r="C40" s="11" t="s">
        <v>96</v>
      </c>
      <c r="D40" t="s">
        <v>31</v>
      </c>
      <c r="E40" t="s">
        <v>7</v>
      </c>
      <c r="F40" t="str">
        <f>SUBSTITUTE(Spelers[[#This Row],[Naam]]," ","")</f>
        <v>BenvanEs</v>
      </c>
    </row>
    <row r="41" spans="1:6" ht="105" customHeight="1" x14ac:dyDescent="0.25">
      <c r="A41" t="s">
        <v>8</v>
      </c>
      <c r="B41" s="11" t="str">
        <f>Spelers[[#This Row],[Naam]]&amp;" ("&amp;Spelers[[#This Row],[Rating]]&amp;") - "&amp;SUBSTITUTE(SUBSTITUTE(Spelers[[#This Row],[Elftal]],"Selectie","Sel."),"Vrouwen","Vr.")</f>
        <v>Carly de Koomen (*) - Vr.</v>
      </c>
      <c r="C41" s="11" t="s">
        <v>118</v>
      </c>
      <c r="D41" t="s">
        <v>144</v>
      </c>
      <c r="E41" t="s">
        <v>3</v>
      </c>
      <c r="F41" t="str">
        <f>SUBSTITUTE(Spelers[[#This Row],[Naam]]," ","")</f>
        <v>CarlydeKoomen</v>
      </c>
    </row>
    <row r="42" spans="1:6" ht="105" customHeight="1" x14ac:dyDescent="0.25">
      <c r="A42" t="s">
        <v>8</v>
      </c>
      <c r="B42" s="11" t="str">
        <f>Spelers[[#This Row],[Naam]]&amp;" ("&amp;Spelers[[#This Row],[Rating]]&amp;") - "&amp;SUBSTITUTE(SUBSTITUTE(Spelers[[#This Row],[Elftal]],"Selectie","Sel."),"Vrouwen","Vr.")</f>
        <v>Casper Klijs (*) - Sel.</v>
      </c>
      <c r="C42" s="11" t="s">
        <v>64</v>
      </c>
      <c r="D42" t="s">
        <v>13</v>
      </c>
      <c r="E42" t="s">
        <v>3</v>
      </c>
      <c r="F42" t="str">
        <f>SUBSTITUTE(Spelers[[#This Row],[Naam]]," ","")</f>
        <v>CasperKlijs</v>
      </c>
    </row>
    <row r="43" spans="1:6" ht="105" customHeight="1" x14ac:dyDescent="0.25">
      <c r="A43" t="s">
        <v>8</v>
      </c>
      <c r="B43" s="11" t="str">
        <f>Spelers[[#This Row],[Naam]]&amp;" ("&amp;Spelers[[#This Row],[Rating]]&amp;") - "&amp;SUBSTITUTE(SUBSTITUTE(Spelers[[#This Row],[Elftal]],"Selectie","Sel."),"Vrouwen","Vr.")</f>
        <v>Daphne Verstegen (**) - Vr.</v>
      </c>
      <c r="C43" s="11" t="s">
        <v>116</v>
      </c>
      <c r="D43" t="s">
        <v>144</v>
      </c>
      <c r="E43" t="s">
        <v>7</v>
      </c>
      <c r="F43" t="str">
        <f>SUBSTITUTE(Spelers[[#This Row],[Naam]]," ","")</f>
        <v>DaphneVerstegen</v>
      </c>
    </row>
    <row r="44" spans="1:6" ht="105" customHeight="1" x14ac:dyDescent="0.25">
      <c r="A44" t="s">
        <v>8</v>
      </c>
      <c r="B44" s="11" t="str">
        <f>Spelers[[#This Row],[Naam]]&amp;" ("&amp;Spelers[[#This Row],[Rating]]&amp;") - "&amp;SUBSTITUTE(SUBSTITUTE(Spelers[[#This Row],[Elftal]],"Selectie","Sel."),"Vrouwen","Vr.")</f>
        <v>Davey Dielemans (***) - Sel.</v>
      </c>
      <c r="C44" s="11" t="s">
        <v>202</v>
      </c>
      <c r="D44" t="s">
        <v>13</v>
      </c>
      <c r="E44" t="s">
        <v>9</v>
      </c>
      <c r="F44" s="11" t="str">
        <f>SUBSTITUTE(Spelers[[#This Row],[Naam]]," ","")</f>
        <v>DaveyDielemans</v>
      </c>
    </row>
    <row r="45" spans="1:6" ht="105" customHeight="1" x14ac:dyDescent="0.25">
      <c r="A45" t="s">
        <v>8</v>
      </c>
      <c r="B45" s="11" t="str">
        <f>Spelers[[#This Row],[Naam]]&amp;" ("&amp;Spelers[[#This Row],[Rating]]&amp;") - "&amp;SUBSTITUTE(SUBSTITUTE(Spelers[[#This Row],[Elftal]],"Selectie","Sel."),"Vrouwen","Vr.")</f>
        <v>Davy van Dorst (*) - Sel.</v>
      </c>
      <c r="C45" s="11" t="s">
        <v>82</v>
      </c>
      <c r="D45" t="s">
        <v>13</v>
      </c>
      <c r="E45" t="s">
        <v>3</v>
      </c>
      <c r="F45" t="str">
        <f>SUBSTITUTE(Spelers[[#This Row],[Naam]]," ","")</f>
        <v>DavyvanDorst</v>
      </c>
    </row>
    <row r="46" spans="1:6" ht="105" customHeight="1" x14ac:dyDescent="0.25">
      <c r="A46" t="s">
        <v>8</v>
      </c>
      <c r="B46" s="11" t="str">
        <f>Spelers[[#This Row],[Naam]]&amp;" ("&amp;Spelers[[#This Row],[Rating]]&amp;") - "&amp;SUBSTITUTE(SUBSTITUTE(Spelers[[#This Row],[Elftal]],"Selectie","Sel."),"Vrouwen","Vr.")</f>
        <v>Filimon Raesi Kabede (***) - 4e</v>
      </c>
      <c r="C46" s="11" t="s">
        <v>189</v>
      </c>
      <c r="D46" t="s">
        <v>32</v>
      </c>
      <c r="E46" t="s">
        <v>9</v>
      </c>
      <c r="F46" s="11" t="str">
        <f>SUBSTITUTE(Spelers[[#This Row],[Naam]]," ","")</f>
        <v>FilimonRaesiKabede</v>
      </c>
    </row>
    <row r="47" spans="1:6" ht="105" customHeight="1" x14ac:dyDescent="0.25">
      <c r="A47" t="s">
        <v>8</v>
      </c>
      <c r="B47" s="11" t="str">
        <f>Spelers[[#This Row],[Naam]]&amp;" ("&amp;Spelers[[#This Row],[Rating]]&amp;") - "&amp;SUBSTITUTE(SUBSTITUTE(Spelers[[#This Row],[Elftal]],"Selectie","Sel."),"Vrouwen","Vr.")</f>
        <v>Janneke van Dorst (****) - Vr.</v>
      </c>
      <c r="C47" s="11" t="s">
        <v>121</v>
      </c>
      <c r="D47" t="s">
        <v>144</v>
      </c>
      <c r="E47" t="s">
        <v>11</v>
      </c>
      <c r="F47" t="str">
        <f>SUBSTITUTE(Spelers[[#This Row],[Naam]]," ","")</f>
        <v>JannekevanDorst</v>
      </c>
    </row>
    <row r="48" spans="1:6" ht="105" customHeight="1" x14ac:dyDescent="0.25">
      <c r="A48" t="s">
        <v>8</v>
      </c>
      <c r="B48" s="11" t="str">
        <f>Spelers[[#This Row],[Naam]]&amp;" ("&amp;Spelers[[#This Row],[Rating]]&amp;") - "&amp;SUBSTITUTE(SUBSTITUTE(Spelers[[#This Row],[Elftal]],"Selectie","Sel."),"Vrouwen","Vr.")</f>
        <v>Jill Tempelaars (*) - Vr.</v>
      </c>
      <c r="C48" s="11" t="s">
        <v>139</v>
      </c>
      <c r="D48" t="s">
        <v>144</v>
      </c>
      <c r="E48" t="s">
        <v>3</v>
      </c>
      <c r="F48" s="11" t="str">
        <f>SUBSTITUTE(Spelers[[#This Row],[Naam]]," ","")</f>
        <v>JillTempelaars</v>
      </c>
    </row>
    <row r="49" spans="1:6" ht="105" customHeight="1" x14ac:dyDescent="0.25">
      <c r="A49" t="s">
        <v>8</v>
      </c>
      <c r="B49" s="11" t="str">
        <f>Spelers[[#This Row],[Naam]]&amp;" ("&amp;Spelers[[#This Row],[Rating]]&amp;") - "&amp;SUBSTITUTE(SUBSTITUTE(Spelers[[#This Row],[Elftal]],"Selectie","Sel."),"Vrouwen","Vr.")</f>
        <v>Joep van Alphen (***) - Sel.</v>
      </c>
      <c r="C49" s="11" t="s">
        <v>78</v>
      </c>
      <c r="D49" t="s">
        <v>13</v>
      </c>
      <c r="E49" t="s">
        <v>9</v>
      </c>
      <c r="F49" t="str">
        <f>SUBSTITUTE(Spelers[[#This Row],[Naam]]," ","")</f>
        <v>JoepvanAlphen</v>
      </c>
    </row>
    <row r="50" spans="1:6" ht="105" customHeight="1" x14ac:dyDescent="0.25">
      <c r="A50" t="s">
        <v>8</v>
      </c>
      <c r="B50" s="11" t="str">
        <f>Spelers[[#This Row],[Naam]]&amp;" ("&amp;Spelers[[#This Row],[Rating]]&amp;") - "&amp;SUBSTITUTE(SUBSTITUTE(Spelers[[#This Row],[Elftal]],"Selectie","Sel."),"Vrouwen","Vr.")</f>
        <v>Joost Abbink (**) - 5e</v>
      </c>
      <c r="C50" s="11" t="s">
        <v>103</v>
      </c>
      <c r="D50" t="s">
        <v>198</v>
      </c>
      <c r="E50" t="s">
        <v>7</v>
      </c>
      <c r="F50" t="str">
        <f>SUBSTITUTE(Spelers[[#This Row],[Naam]]," ","")</f>
        <v>JoostAbbink</v>
      </c>
    </row>
    <row r="51" spans="1:6" ht="105" customHeight="1" x14ac:dyDescent="0.25">
      <c r="A51" t="s">
        <v>8</v>
      </c>
      <c r="B51" s="11" t="str">
        <f>Spelers[[#This Row],[Naam]]&amp;" ("&amp;Spelers[[#This Row],[Rating]]&amp;") - "&amp;SUBSTITUTE(SUBSTITUTE(Spelers[[#This Row],[Elftal]],"Selectie","Sel."),"Vrouwen","Vr.")</f>
        <v>Jurgen Nouws (***) - 3e</v>
      </c>
      <c r="C51" s="11" t="s">
        <v>95</v>
      </c>
      <c r="D51" t="s">
        <v>31</v>
      </c>
      <c r="E51" t="s">
        <v>9</v>
      </c>
      <c r="F51" t="str">
        <f>SUBSTITUTE(Spelers[[#This Row],[Naam]]," ","")</f>
        <v>JurgenNouws</v>
      </c>
    </row>
    <row r="52" spans="1:6" ht="105" customHeight="1" x14ac:dyDescent="0.25">
      <c r="A52" t="s">
        <v>8</v>
      </c>
      <c r="B52" s="11" t="str">
        <f>Spelers[[#This Row],[Naam]]&amp;" ("&amp;Spelers[[#This Row],[Rating]]&amp;") - "&amp;SUBSTITUTE(SUBSTITUTE(Spelers[[#This Row],[Elftal]],"Selectie","Sel."),"Vrouwen","Vr.")</f>
        <v>Kamiel van Kuijck (*) - 5e</v>
      </c>
      <c r="C52" s="11" t="s">
        <v>107</v>
      </c>
      <c r="D52" t="s">
        <v>198</v>
      </c>
      <c r="E52" t="s">
        <v>3</v>
      </c>
      <c r="F52" t="str">
        <f>SUBSTITUTE(Spelers[[#This Row],[Naam]]," ","")</f>
        <v>KamielvanKuijck</v>
      </c>
    </row>
    <row r="53" spans="1:6" ht="105" customHeight="1" x14ac:dyDescent="0.25">
      <c r="A53" t="s">
        <v>8</v>
      </c>
      <c r="B53" s="11" t="str">
        <f>Spelers[[#This Row],[Naam]]&amp;" ("&amp;Spelers[[#This Row],[Rating]]&amp;") - "&amp;SUBSTITUTE(SUBSTITUTE(Spelers[[#This Row],[Elftal]],"Selectie","Sel."),"Vrouwen","Vr.")</f>
        <v>Kees van Es (****) - Sel.</v>
      </c>
      <c r="C53" s="11" t="s">
        <v>132</v>
      </c>
      <c r="D53" t="s">
        <v>13</v>
      </c>
      <c r="E53" t="s">
        <v>11</v>
      </c>
      <c r="F53" t="str">
        <f>SUBSTITUTE(Spelers[[#This Row],[Naam]]," ","")</f>
        <v>KeesvanEs</v>
      </c>
    </row>
    <row r="54" spans="1:6" ht="105" customHeight="1" x14ac:dyDescent="0.25">
      <c r="A54" t="s">
        <v>8</v>
      </c>
      <c r="B54" s="11" t="str">
        <f>Spelers[[#This Row],[Naam]]&amp;" ("&amp;Spelers[[#This Row],[Rating]]&amp;") - "&amp;SUBSTITUTE(SUBSTITUTE(Spelers[[#This Row],[Elftal]],"Selectie","Sel."),"Vrouwen","Vr.")</f>
        <v>Lars Nouws (**) - 3e</v>
      </c>
      <c r="C54" s="11" t="s">
        <v>134</v>
      </c>
      <c r="D54" t="s">
        <v>31</v>
      </c>
      <c r="E54" t="s">
        <v>7</v>
      </c>
      <c r="F54" s="11" t="str">
        <f>SUBSTITUTE(Spelers[[#This Row],[Naam]]," ","")</f>
        <v>LarsNouws</v>
      </c>
    </row>
    <row r="55" spans="1:6" ht="105" customHeight="1" x14ac:dyDescent="0.25">
      <c r="A55" t="s">
        <v>8</v>
      </c>
      <c r="B55" s="11" t="str">
        <f>Spelers[[#This Row],[Naam]]&amp;" ("&amp;Spelers[[#This Row],[Rating]]&amp;") - "&amp;SUBSTITUTE(SUBSTITUTE(Spelers[[#This Row],[Elftal]],"Selectie","Sel."),"Vrouwen","Vr.")</f>
        <v>Leroy Joosen (**) - 5e</v>
      </c>
      <c r="C55" s="11" t="s">
        <v>114</v>
      </c>
      <c r="D55" t="s">
        <v>198</v>
      </c>
      <c r="E55" t="s">
        <v>7</v>
      </c>
      <c r="F55" t="str">
        <f>SUBSTITUTE(Spelers[[#This Row],[Naam]]," ","")</f>
        <v>LeroyJoosen</v>
      </c>
    </row>
    <row r="56" spans="1:6" ht="105" customHeight="1" x14ac:dyDescent="0.25">
      <c r="A56" t="s">
        <v>8</v>
      </c>
      <c r="B56" s="11" t="str">
        <f>Spelers[[#This Row],[Naam]]&amp;" ("&amp;Spelers[[#This Row],[Rating]]&amp;") - "&amp;SUBSTITUTE(SUBSTITUTE(Spelers[[#This Row],[Elftal]],"Selectie","Sel."),"Vrouwen","Vr.")</f>
        <v>Lorenzo de Bruijn (**) - Sel.</v>
      </c>
      <c r="C56" s="11" t="s">
        <v>209</v>
      </c>
      <c r="D56" t="s">
        <v>13</v>
      </c>
      <c r="E56" t="s">
        <v>7</v>
      </c>
      <c r="F56" s="11" t="str">
        <f>SUBSTITUTE(Spelers[[#This Row],[Naam]]," ","")</f>
        <v>LorenzodeBruijn</v>
      </c>
    </row>
    <row r="57" spans="1:6" ht="105" customHeight="1" x14ac:dyDescent="0.25">
      <c r="A57" t="s">
        <v>8</v>
      </c>
      <c r="B57" s="11" t="str">
        <f>Spelers[[#This Row],[Naam]]&amp;" ("&amp;Spelers[[#This Row],[Rating]]&amp;") - "&amp;SUBSTITUTE(SUBSTITUTE(Spelers[[#This Row],[Elftal]],"Selectie","Sel."),"Vrouwen","Vr.")</f>
        <v>Luuk van Alphen (**) - Sel.</v>
      </c>
      <c r="C57" s="11" t="s">
        <v>208</v>
      </c>
      <c r="D57" t="s">
        <v>13</v>
      </c>
      <c r="E57" t="s">
        <v>7</v>
      </c>
      <c r="F57" s="11" t="str">
        <f>SUBSTITUTE(Spelers[[#This Row],[Naam]]," ","")</f>
        <v>LuukvanAlphen</v>
      </c>
    </row>
    <row r="58" spans="1:6" ht="105" customHeight="1" x14ac:dyDescent="0.25">
      <c r="A58" t="s">
        <v>8</v>
      </c>
      <c r="B58" s="11" t="str">
        <f>Spelers[[#This Row],[Naam]]&amp;" ("&amp;Spelers[[#This Row],[Rating]]&amp;") - "&amp;SUBSTITUTE(SUBSTITUTE(Spelers[[#This Row],[Elftal]],"Selectie","Sel."),"Vrouwen","Vr.")</f>
        <v>Maxim van Gorp (**) - Sel.</v>
      </c>
      <c r="C58" s="11" t="s">
        <v>76</v>
      </c>
      <c r="D58" t="s">
        <v>13</v>
      </c>
      <c r="E58" t="s">
        <v>7</v>
      </c>
      <c r="F58" t="str">
        <f>SUBSTITUTE(Spelers[[#This Row],[Naam]]," ","")</f>
        <v>MaximvanGorp</v>
      </c>
    </row>
    <row r="59" spans="1:6" ht="105" customHeight="1" x14ac:dyDescent="0.25">
      <c r="A59" t="s">
        <v>8</v>
      </c>
      <c r="B59" s="11" t="str">
        <f>Spelers[[#This Row],[Naam]]&amp;" ("&amp;Spelers[[#This Row],[Rating]]&amp;") - "&amp;SUBSTITUTE(SUBSTITUTE(Spelers[[#This Row],[Elftal]],"Selectie","Sel."),"Vrouwen","Vr.")</f>
        <v>Nouri Bos (**) - 4e</v>
      </c>
      <c r="C59" s="11" t="s">
        <v>220</v>
      </c>
      <c r="D59" t="s">
        <v>32</v>
      </c>
      <c r="E59" t="s">
        <v>7</v>
      </c>
      <c r="F59" s="11" t="str">
        <f>SUBSTITUTE(Spelers[[#This Row],[Naam]]," ","")</f>
        <v>NouriBos</v>
      </c>
    </row>
    <row r="60" spans="1:6" ht="105" customHeight="1" x14ac:dyDescent="0.25">
      <c r="A60" t="s">
        <v>8</v>
      </c>
      <c r="B60" s="11" t="str">
        <f>Spelers[[#This Row],[Naam]]&amp;" ("&amp;Spelers[[#This Row],[Rating]]&amp;") - "&amp;SUBSTITUTE(SUBSTITUTE(Spelers[[#This Row],[Elftal]],"Selectie","Sel."),"Vrouwen","Vr.")</f>
        <v>Quince Coertjens (***) - Vr.</v>
      </c>
      <c r="C60" s="11" t="s">
        <v>216</v>
      </c>
      <c r="D60" t="s">
        <v>144</v>
      </c>
      <c r="E60" t="s">
        <v>9</v>
      </c>
      <c r="F60" s="11" t="str">
        <f>SUBSTITUTE(Spelers[[#This Row],[Naam]]," ","")</f>
        <v>QuinceCoertjens</v>
      </c>
    </row>
    <row r="61" spans="1:6" ht="105" customHeight="1" x14ac:dyDescent="0.25">
      <c r="A61" t="s">
        <v>8</v>
      </c>
      <c r="B61" s="11" t="str">
        <f>Spelers[[#This Row],[Naam]]&amp;" ("&amp;Spelers[[#This Row],[Rating]]&amp;") - "&amp;SUBSTITUTE(SUBSTITUTE(Spelers[[#This Row],[Elftal]],"Selectie","Sel."),"Vrouwen","Vr.")</f>
        <v>Rick Boomaars (*) - Sel.</v>
      </c>
      <c r="C61" s="11" t="s">
        <v>79</v>
      </c>
      <c r="D61" t="s">
        <v>13</v>
      </c>
      <c r="E61" t="s">
        <v>3</v>
      </c>
      <c r="F61" t="str">
        <f>SUBSTITUTE(Spelers[[#This Row],[Naam]]," ","")</f>
        <v>RickBoomaars</v>
      </c>
    </row>
    <row r="62" spans="1:6" ht="105" customHeight="1" x14ac:dyDescent="0.25">
      <c r="A62" t="s">
        <v>8</v>
      </c>
      <c r="B62" s="11" t="str">
        <f>Spelers[[#This Row],[Naam]]&amp;" ("&amp;Spelers[[#This Row],[Rating]]&amp;") - "&amp;SUBSTITUTE(SUBSTITUTE(Spelers[[#This Row],[Elftal]],"Selectie","Sel."),"Vrouwen","Vr.")</f>
        <v>Rob Maas (**) - 3e</v>
      </c>
      <c r="C62" s="11" t="s">
        <v>90</v>
      </c>
      <c r="D62" t="s">
        <v>31</v>
      </c>
      <c r="E62" t="s">
        <v>7</v>
      </c>
      <c r="F62" t="str">
        <f>SUBSTITUTE(Spelers[[#This Row],[Naam]]," ","")</f>
        <v>RobMaas</v>
      </c>
    </row>
    <row r="63" spans="1:6" ht="105" customHeight="1" x14ac:dyDescent="0.25">
      <c r="A63" t="s">
        <v>8</v>
      </c>
      <c r="B63" s="11" t="str">
        <f>Spelers[[#This Row],[Naam]]&amp;" ("&amp;Spelers[[#This Row],[Rating]]&amp;") - "&amp;SUBSTITUTE(SUBSTITUTE(Spelers[[#This Row],[Elftal]],"Selectie","Sel."),"Vrouwen","Vr.")</f>
        <v>Rob Renne (**) - 3e</v>
      </c>
      <c r="C63" s="11" t="s">
        <v>89</v>
      </c>
      <c r="D63" t="s">
        <v>31</v>
      </c>
      <c r="E63" t="s">
        <v>7</v>
      </c>
      <c r="F63" t="str">
        <f>SUBSTITUTE(Spelers[[#This Row],[Naam]]," ","")</f>
        <v>RobRenne</v>
      </c>
    </row>
    <row r="64" spans="1:6" ht="105" customHeight="1" x14ac:dyDescent="0.25">
      <c r="A64" t="s">
        <v>8</v>
      </c>
      <c r="B64" s="11" t="str">
        <f>Spelers[[#This Row],[Naam]]&amp;" ("&amp;Spelers[[#This Row],[Rating]]&amp;") - "&amp;SUBSTITUTE(SUBSTITUTE(Spelers[[#This Row],[Elftal]],"Selectie","Sel."),"Vrouwen","Vr.")</f>
        <v>Robbert de Jong (****) - 5e</v>
      </c>
      <c r="C64" s="11" t="s">
        <v>110</v>
      </c>
      <c r="D64" t="s">
        <v>198</v>
      </c>
      <c r="E64" t="s">
        <v>11</v>
      </c>
      <c r="F64" t="str">
        <f>SUBSTITUTE(Spelers[[#This Row],[Naam]]," ","")</f>
        <v>RobbertdeJong</v>
      </c>
    </row>
    <row r="65" spans="1:6" ht="105" customHeight="1" x14ac:dyDescent="0.25">
      <c r="A65" t="s">
        <v>8</v>
      </c>
      <c r="B65" s="11" t="str">
        <f>Spelers[[#This Row],[Naam]]&amp;" ("&amp;Spelers[[#This Row],[Rating]]&amp;") - "&amp;SUBSTITUTE(SUBSTITUTE(Spelers[[#This Row],[Elftal]],"Selectie","Sel."),"Vrouwen","Vr.")</f>
        <v>Romile Naudin (***) - Sel.</v>
      </c>
      <c r="C65" s="11" t="s">
        <v>127</v>
      </c>
      <c r="D65" t="s">
        <v>13</v>
      </c>
      <c r="E65" t="s">
        <v>9</v>
      </c>
      <c r="F65" s="11" t="str">
        <f>SUBSTITUTE(Spelers[[#This Row],[Naam]]," ","")</f>
        <v>RomileNaudin</v>
      </c>
    </row>
    <row r="66" spans="1:6" ht="105" customHeight="1" x14ac:dyDescent="0.25">
      <c r="A66" t="s">
        <v>8</v>
      </c>
      <c r="B66" s="11" t="str">
        <f>Spelers[[#This Row],[Naam]]&amp;" ("&amp;Spelers[[#This Row],[Rating]]&amp;") - "&amp;SUBSTITUTE(SUBSTITUTE(Spelers[[#This Row],[Elftal]],"Selectie","Sel."),"Vrouwen","Vr.")</f>
        <v>Ron Lambrechts (*) - 3e</v>
      </c>
      <c r="C66" s="11" t="s">
        <v>100</v>
      </c>
      <c r="D66" t="s">
        <v>31</v>
      </c>
      <c r="E66" t="s">
        <v>3</v>
      </c>
      <c r="F66" t="str">
        <f>SUBSTITUTE(Spelers[[#This Row],[Naam]]," ","")</f>
        <v>RonLambrechts</v>
      </c>
    </row>
    <row r="67" spans="1:6" ht="105" customHeight="1" x14ac:dyDescent="0.25">
      <c r="A67" t="s">
        <v>8</v>
      </c>
      <c r="B67" s="11" t="str">
        <f>Spelers[[#This Row],[Naam]]&amp;" ("&amp;Spelers[[#This Row],[Rating]]&amp;") - "&amp;SUBSTITUTE(SUBSTITUTE(Spelers[[#This Row],[Elftal]],"Selectie","Sel."),"Vrouwen","Vr.")</f>
        <v>Ronald Koster (****) - 3e</v>
      </c>
      <c r="C67" s="11" t="s">
        <v>92</v>
      </c>
      <c r="D67" t="s">
        <v>31</v>
      </c>
      <c r="E67" t="s">
        <v>11</v>
      </c>
      <c r="F67" t="str">
        <f>SUBSTITUTE(Spelers[[#This Row],[Naam]]," ","")</f>
        <v>RonaldKoster</v>
      </c>
    </row>
    <row r="68" spans="1:6" ht="105" customHeight="1" x14ac:dyDescent="0.25">
      <c r="A68" t="s">
        <v>8</v>
      </c>
      <c r="B68" s="11" t="str">
        <f>Spelers[[#This Row],[Naam]]&amp;" ("&amp;Spelers[[#This Row],[Rating]]&amp;") - "&amp;SUBSTITUTE(SUBSTITUTE(Spelers[[#This Row],[Elftal]],"Selectie","Sel."),"Vrouwen","Vr.")</f>
        <v>Rory Deledda (**) - 5e</v>
      </c>
      <c r="C68" s="11" t="s">
        <v>74</v>
      </c>
      <c r="D68" t="s">
        <v>198</v>
      </c>
      <c r="E68" t="s">
        <v>7</v>
      </c>
      <c r="F68" t="str">
        <f>SUBSTITUTE(Spelers[[#This Row],[Naam]]," ","")</f>
        <v>RoryDeledda</v>
      </c>
    </row>
    <row r="69" spans="1:6" ht="105" customHeight="1" x14ac:dyDescent="0.25">
      <c r="A69" t="s">
        <v>8</v>
      </c>
      <c r="B69" s="11" t="str">
        <f>Spelers[[#This Row],[Naam]]&amp;" ("&amp;Spelers[[#This Row],[Rating]]&amp;") - "&amp;SUBSTITUTE(SUBSTITUTE(Spelers[[#This Row],[Elftal]],"Selectie","Sel."),"Vrouwen","Vr.")</f>
        <v>Ruben Snoek (*) - Sel.</v>
      </c>
      <c r="C69" s="11" t="s">
        <v>212</v>
      </c>
      <c r="D69" t="s">
        <v>13</v>
      </c>
      <c r="E69" t="s">
        <v>3</v>
      </c>
      <c r="F69" s="11" t="str">
        <f>SUBSTITUTE(Spelers[[#This Row],[Naam]]," ","")</f>
        <v>RubenSnoek</v>
      </c>
    </row>
    <row r="70" spans="1:6" ht="105" customHeight="1" x14ac:dyDescent="0.25">
      <c r="A70" t="s">
        <v>8</v>
      </c>
      <c r="B70" s="11" t="str">
        <f>Spelers[[#This Row],[Naam]]&amp;" ("&amp;Spelers[[#This Row],[Rating]]&amp;") - "&amp;SUBSTITUTE(SUBSTITUTE(Spelers[[#This Row],[Elftal]],"Selectie","Sel."),"Vrouwen","Vr.")</f>
        <v>Sietse Smulders (*) - Sel.</v>
      </c>
      <c r="C70" s="11" t="s">
        <v>205</v>
      </c>
      <c r="D70" t="s">
        <v>13</v>
      </c>
      <c r="E70" t="s">
        <v>3</v>
      </c>
      <c r="F70" s="11" t="str">
        <f>SUBSTITUTE(Spelers[[#This Row],[Naam]]," ","")</f>
        <v>SietseSmulders</v>
      </c>
    </row>
    <row r="71" spans="1:6" ht="105" customHeight="1" x14ac:dyDescent="0.25">
      <c r="A71" t="s">
        <v>8</v>
      </c>
      <c r="B71" s="11" t="str">
        <f>Spelers[[#This Row],[Naam]]&amp;" ("&amp;Spelers[[#This Row],[Rating]]&amp;") - "&amp;SUBSTITUTE(SUBSTITUTE(Spelers[[#This Row],[Elftal]],"Selectie","Sel."),"Vrouwen","Vr.")</f>
        <v>Simon Frijters (*) - 5e</v>
      </c>
      <c r="C71" s="11" t="s">
        <v>106</v>
      </c>
      <c r="D71" t="s">
        <v>198</v>
      </c>
      <c r="E71" t="s">
        <v>3</v>
      </c>
      <c r="F71" t="str">
        <f>SUBSTITUTE(Spelers[[#This Row],[Naam]]," ","")</f>
        <v>SimonFrijters</v>
      </c>
    </row>
    <row r="72" spans="1:6" ht="105" customHeight="1" x14ac:dyDescent="0.25">
      <c r="A72" t="s">
        <v>8</v>
      </c>
      <c r="B72" s="11" t="str">
        <f>Spelers[[#This Row],[Naam]]&amp;" ("&amp;Spelers[[#This Row],[Rating]]&amp;") - "&amp;SUBSTITUTE(SUBSTITUTE(Spelers[[#This Row],[Elftal]],"Selectie","Sel."),"Vrouwen","Vr.")</f>
        <v>Simon Snijders (****) - 4e</v>
      </c>
      <c r="C72" s="11" t="s">
        <v>185</v>
      </c>
      <c r="D72" t="s">
        <v>32</v>
      </c>
      <c r="E72" t="s">
        <v>11</v>
      </c>
      <c r="F72" s="11" t="str">
        <f>SUBSTITUTE(Spelers[[#This Row],[Naam]]," ","")</f>
        <v>SimonSnijders</v>
      </c>
    </row>
    <row r="73" spans="1:6" ht="105" customHeight="1" x14ac:dyDescent="0.25">
      <c r="A73" t="s">
        <v>8</v>
      </c>
      <c r="B73" s="11" t="str">
        <f>Spelers[[#This Row],[Naam]]&amp;" ("&amp;Spelers[[#This Row],[Rating]]&amp;") - "&amp;SUBSTITUTE(SUBSTITUTE(Spelers[[#This Row],[Elftal]],"Selectie","Sel."),"Vrouwen","Vr.")</f>
        <v>Sven van Gool (***) - Sel.</v>
      </c>
      <c r="C73" s="11" t="s">
        <v>69</v>
      </c>
      <c r="D73" t="s">
        <v>13</v>
      </c>
      <c r="E73" t="s">
        <v>9</v>
      </c>
      <c r="F73" t="str">
        <f>SUBSTITUTE(Spelers[[#This Row],[Naam]]," ","")</f>
        <v>SvenvanGool</v>
      </c>
    </row>
    <row r="74" spans="1:6" ht="105" customHeight="1" x14ac:dyDescent="0.25">
      <c r="A74" t="s">
        <v>8</v>
      </c>
      <c r="B74" s="11" t="str">
        <f>Spelers[[#This Row],[Naam]]&amp;" ("&amp;Spelers[[#This Row],[Rating]]&amp;") - "&amp;SUBSTITUTE(SUBSTITUTE(Spelers[[#This Row],[Elftal]],"Selectie","Sel."),"Vrouwen","Vr.")</f>
        <v>Tim Biemans (***) - Sel.</v>
      </c>
      <c r="C74" s="11" t="s">
        <v>70</v>
      </c>
      <c r="D74" t="s">
        <v>13</v>
      </c>
      <c r="E74" t="s">
        <v>9</v>
      </c>
      <c r="F74" t="str">
        <f>SUBSTITUTE(Spelers[[#This Row],[Naam]]," ","")</f>
        <v>TimBiemans</v>
      </c>
    </row>
    <row r="75" spans="1:6" ht="105" customHeight="1" x14ac:dyDescent="0.25">
      <c r="A75" t="s">
        <v>8</v>
      </c>
      <c r="B75" s="11" t="str">
        <f>Spelers[[#This Row],[Naam]]&amp;" ("&amp;Spelers[[#This Row],[Rating]]&amp;") - "&amp;SUBSTITUTE(SUBSTITUTE(Spelers[[#This Row],[Elftal]],"Selectie","Sel."),"Vrouwen","Vr.")</f>
        <v>Tim van Bijnen (**) - Sel.</v>
      </c>
      <c r="C75" s="11" t="s">
        <v>68</v>
      </c>
      <c r="D75" t="s">
        <v>13</v>
      </c>
      <c r="E75" t="s">
        <v>7</v>
      </c>
      <c r="F75" t="str">
        <f>SUBSTITUTE(Spelers[[#This Row],[Naam]]," ","")</f>
        <v>TimvanBijnen</v>
      </c>
    </row>
    <row r="76" spans="1:6" ht="105" customHeight="1" x14ac:dyDescent="0.25">
      <c r="A76" t="s">
        <v>8</v>
      </c>
      <c r="B76" s="11" t="str">
        <f>Spelers[[#This Row],[Naam]]&amp;" ("&amp;Spelers[[#This Row],[Rating]]&amp;") - "&amp;SUBSTITUTE(SUBSTITUTE(Spelers[[#This Row],[Elftal]],"Selectie","Sel."),"Vrouwen","Vr.")</f>
        <v>Tim van de Hoofden (*) - Sel.</v>
      </c>
      <c r="C76" s="11" t="s">
        <v>214</v>
      </c>
      <c r="D76" t="s">
        <v>13</v>
      </c>
      <c r="E76" t="s">
        <v>3</v>
      </c>
      <c r="F76" s="11" t="str">
        <f>SUBSTITUTE(Spelers[[#This Row],[Naam]]," ","")</f>
        <v>TimvandeHoofden</v>
      </c>
    </row>
    <row r="77" spans="1:6" ht="105" customHeight="1" x14ac:dyDescent="0.25">
      <c r="A77" t="s">
        <v>8</v>
      </c>
      <c r="B77" s="11" t="str">
        <f>Spelers[[#This Row],[Naam]]&amp;" ("&amp;Spelers[[#This Row],[Rating]]&amp;") - "&amp;SUBSTITUTE(SUBSTITUTE(Spelers[[#This Row],[Elftal]],"Selectie","Sel."),"Vrouwen","Vr.")</f>
        <v>Yannick Snoek (**) - Vr.</v>
      </c>
      <c r="C77" s="11" t="s">
        <v>120</v>
      </c>
      <c r="D77" t="s">
        <v>144</v>
      </c>
      <c r="E77" t="s">
        <v>7</v>
      </c>
      <c r="F77" t="str">
        <f>SUBSTITUTE(Spelers[[#This Row],[Naam]]," ","")</f>
        <v>YannickSnoek</v>
      </c>
    </row>
    <row r="78" spans="1:6" ht="105" customHeight="1" x14ac:dyDescent="0.25">
      <c r="A78" t="s">
        <v>6</v>
      </c>
      <c r="B78" s="11" t="str">
        <f>Spelers[[#This Row],[Naam]]&amp;" ("&amp;Spelers[[#This Row],[Rating]]&amp;") - "&amp;SUBSTITUTE(SUBSTITUTE(Spelers[[#This Row],[Elftal]],"Selectie","Sel."),"Vrouwen","Vr.")</f>
        <v>Bas Huijben (*) - 4e</v>
      </c>
      <c r="C78" s="11" t="s">
        <v>184</v>
      </c>
      <c r="D78" t="s">
        <v>32</v>
      </c>
      <c r="E78" t="s">
        <v>3</v>
      </c>
      <c r="F78" s="11" t="str">
        <f>SUBSTITUTE(Spelers[[#This Row],[Naam]]," ","")</f>
        <v>BasHuijben</v>
      </c>
    </row>
    <row r="79" spans="1:6" ht="105" customHeight="1" x14ac:dyDescent="0.25">
      <c r="A79" t="s">
        <v>6</v>
      </c>
      <c r="B79" s="11" t="str">
        <f>Spelers[[#This Row],[Naam]]&amp;" ("&amp;Spelers[[#This Row],[Rating]]&amp;") - "&amp;SUBSTITUTE(SUBSTITUTE(Spelers[[#This Row],[Elftal]],"Selectie","Sel."),"Vrouwen","Vr.")</f>
        <v>Bas Hulshof (**) - 4e</v>
      </c>
      <c r="C79" s="11" t="s">
        <v>191</v>
      </c>
      <c r="D79" t="s">
        <v>32</v>
      </c>
      <c r="E79" t="s">
        <v>7</v>
      </c>
      <c r="F79" s="11" t="str">
        <f>SUBSTITUTE(Spelers[[#This Row],[Naam]]," ","")</f>
        <v>BasHulshof</v>
      </c>
    </row>
    <row r="80" spans="1:6" ht="105" customHeight="1" x14ac:dyDescent="0.25">
      <c r="A80" t="s">
        <v>6</v>
      </c>
      <c r="B80" s="11" t="str">
        <f>Spelers[[#This Row],[Naam]]&amp;" ("&amp;Spelers[[#This Row],[Rating]]&amp;") - "&amp;SUBSTITUTE(SUBSTITUTE(Spelers[[#This Row],[Elftal]],"Selectie","Sel."),"Vrouwen","Vr.")</f>
        <v>Cas Schoenmakers (**) - Sel.</v>
      </c>
      <c r="C80" s="11" t="s">
        <v>86</v>
      </c>
      <c r="D80" t="s">
        <v>13</v>
      </c>
      <c r="E80" t="s">
        <v>7</v>
      </c>
      <c r="F80" t="str">
        <f>SUBSTITUTE(Spelers[[#This Row],[Naam]]," ","")</f>
        <v>CasSchoenmakers</v>
      </c>
    </row>
    <row r="81" spans="1:6" ht="105" customHeight="1" x14ac:dyDescent="0.25">
      <c r="A81" t="s">
        <v>6</v>
      </c>
      <c r="B81" s="11" t="str">
        <f>Spelers[[#This Row],[Naam]]&amp;" ("&amp;Spelers[[#This Row],[Rating]]&amp;") - "&amp;SUBSTITUTE(SUBSTITUTE(Spelers[[#This Row],[Elftal]],"Selectie","Sel."),"Vrouwen","Vr.")</f>
        <v>Daan Peeters (*) - 4e</v>
      </c>
      <c r="C81" s="11" t="s">
        <v>195</v>
      </c>
      <c r="D81" t="s">
        <v>32</v>
      </c>
      <c r="E81" t="s">
        <v>3</v>
      </c>
      <c r="F81" s="11" t="str">
        <f>SUBSTITUTE(Spelers[[#This Row],[Naam]]," ","")</f>
        <v>DaanPeeters</v>
      </c>
    </row>
    <row r="82" spans="1:6" ht="105" customHeight="1" x14ac:dyDescent="0.25">
      <c r="A82" t="s">
        <v>6</v>
      </c>
      <c r="B82" s="11" t="str">
        <f>Spelers[[#This Row],[Naam]]&amp;" ("&amp;Spelers[[#This Row],[Rating]]&amp;") - "&amp;SUBSTITUTE(SUBSTITUTE(Spelers[[#This Row],[Elftal]],"Selectie","Sel."),"Vrouwen","Vr.")</f>
        <v>Davey Werter (*) - 4e</v>
      </c>
      <c r="C82" s="11" t="s">
        <v>183</v>
      </c>
      <c r="D82" t="s">
        <v>32</v>
      </c>
      <c r="E82" t="s">
        <v>3</v>
      </c>
      <c r="F82" s="11" t="str">
        <f>SUBSTITUTE(Spelers[[#This Row],[Naam]]," ","")</f>
        <v>DaveyWerter</v>
      </c>
    </row>
    <row r="83" spans="1:6" ht="105" customHeight="1" x14ac:dyDescent="0.25">
      <c r="A83" t="s">
        <v>6</v>
      </c>
      <c r="B83" s="11" t="str">
        <f>Spelers[[#This Row],[Naam]]&amp;" ("&amp;Spelers[[#This Row],[Rating]]&amp;") - "&amp;SUBSTITUTE(SUBSTITUTE(Spelers[[#This Row],[Elftal]],"Selectie","Sel."),"Vrouwen","Vr.")</f>
        <v>Evy van Gool (***) - Vr.</v>
      </c>
      <c r="C83" s="11" t="s">
        <v>119</v>
      </c>
      <c r="D83" t="s">
        <v>144</v>
      </c>
      <c r="E83" t="s">
        <v>9</v>
      </c>
      <c r="F83" t="str">
        <f>SUBSTITUTE(Spelers[[#This Row],[Naam]]," ","")</f>
        <v>EvyvanGool</v>
      </c>
    </row>
    <row r="84" spans="1:6" ht="105" customHeight="1" x14ac:dyDescent="0.25">
      <c r="A84" t="s">
        <v>6</v>
      </c>
      <c r="B84" s="11" t="str">
        <f>Spelers[[#This Row],[Naam]]&amp;" ("&amp;Spelers[[#This Row],[Rating]]&amp;") - "&amp;SUBSTITUTE(SUBSTITUTE(Spelers[[#This Row],[Elftal]],"Selectie","Sel."),"Vrouwen","Vr.")</f>
        <v>Fons Teuns (*) - Sel.</v>
      </c>
      <c r="C84" s="11" t="s">
        <v>83</v>
      </c>
      <c r="D84" t="s">
        <v>13</v>
      </c>
      <c r="E84" t="s">
        <v>3</v>
      </c>
      <c r="F84" t="str">
        <f>SUBSTITUTE(Spelers[[#This Row],[Naam]]," ","")</f>
        <v>FonsTeuns</v>
      </c>
    </row>
    <row r="85" spans="1:6" ht="105" customHeight="1" x14ac:dyDescent="0.25">
      <c r="A85" t="s">
        <v>6</v>
      </c>
      <c r="B85" s="11" t="str">
        <f>Spelers[[#This Row],[Naam]]&amp;" ("&amp;Spelers[[#This Row],[Rating]]&amp;") - "&amp;SUBSTITUTE(SUBSTITUTE(Spelers[[#This Row],[Elftal]],"Selectie","Sel."),"Vrouwen","Vr.")</f>
        <v>Freek Oomen (*) - Sel.</v>
      </c>
      <c r="C85" s="11" t="s">
        <v>211</v>
      </c>
      <c r="D85" t="s">
        <v>13</v>
      </c>
      <c r="E85" t="s">
        <v>3</v>
      </c>
      <c r="F85" s="11" t="str">
        <f>SUBSTITUTE(Spelers[[#This Row],[Naam]]," ","")</f>
        <v>FreekOomen</v>
      </c>
    </row>
    <row r="86" spans="1:6" ht="105" customHeight="1" x14ac:dyDescent="0.25">
      <c r="A86" t="s">
        <v>6</v>
      </c>
      <c r="B86" s="11" t="str">
        <f>Spelers[[#This Row],[Naam]]&amp;" ("&amp;Spelers[[#This Row],[Rating]]&amp;") - "&amp;SUBSTITUTE(SUBSTITUTE(Spelers[[#This Row],[Elftal]],"Selectie","Sel."),"Vrouwen","Vr.")</f>
        <v>Freek Verschuren (*) - 4e</v>
      </c>
      <c r="C86" s="11" t="s">
        <v>196</v>
      </c>
      <c r="D86" t="s">
        <v>32</v>
      </c>
      <c r="E86" t="s">
        <v>3</v>
      </c>
      <c r="F86" s="11" t="str">
        <f>SUBSTITUTE(Spelers[[#This Row],[Naam]]," ","")</f>
        <v>FreekVerschuren</v>
      </c>
    </row>
    <row r="87" spans="1:6" ht="105" customHeight="1" x14ac:dyDescent="0.25">
      <c r="A87" t="s">
        <v>6</v>
      </c>
      <c r="B87" s="11" t="str">
        <f>Spelers[[#This Row],[Naam]]&amp;" ("&amp;Spelers[[#This Row],[Rating]]&amp;") - "&amp;SUBSTITUTE(SUBSTITUTE(Spelers[[#This Row],[Elftal]],"Selectie","Sel."),"Vrouwen","Vr.")</f>
        <v>Frenk Loonen (**) - Sel.</v>
      </c>
      <c r="C87" s="11" t="s">
        <v>61</v>
      </c>
      <c r="D87" t="s">
        <v>13</v>
      </c>
      <c r="E87" t="s">
        <v>7</v>
      </c>
      <c r="F87" t="str">
        <f>SUBSTITUTE(Spelers[[#This Row],[Naam]]," ","")</f>
        <v>FrenkLoonen</v>
      </c>
    </row>
    <row r="88" spans="1:6" ht="105" customHeight="1" x14ac:dyDescent="0.25">
      <c r="A88" t="s">
        <v>6</v>
      </c>
      <c r="B88" t="str">
        <f>Spelers[[#This Row],[Naam]]&amp;" ("&amp;Spelers[[#This Row],[Rating]]&amp;") - "&amp;SUBSTITUTE(SUBSTITUTE(Spelers[[#This Row],[Elftal]],"Selectie","Sel."),"Vrouwen","Vr.")</f>
        <v>Gijs Jansen (**) - Sel.</v>
      </c>
      <c r="C88" t="s">
        <v>62</v>
      </c>
      <c r="D88" t="s">
        <v>13</v>
      </c>
      <c r="E88" t="s">
        <v>7</v>
      </c>
      <c r="F88" t="str">
        <f>SUBSTITUTE(Spelers[[#This Row],[Naam]]," ","")</f>
        <v>GijsJansen</v>
      </c>
    </row>
    <row r="89" spans="1:6" ht="105" customHeight="1" x14ac:dyDescent="0.25">
      <c r="A89" t="s">
        <v>6</v>
      </c>
      <c r="B89" s="11" t="str">
        <f>Spelers[[#This Row],[Naam]]&amp;" ("&amp;Spelers[[#This Row],[Rating]]&amp;") - "&amp;SUBSTITUTE(SUBSTITUTE(Spelers[[#This Row],[Elftal]],"Selectie","Sel."),"Vrouwen","Vr.")</f>
        <v>Hidde Schaerlaeckens (***) - 4e</v>
      </c>
      <c r="C89" s="11" t="s">
        <v>187</v>
      </c>
      <c r="D89" t="s">
        <v>32</v>
      </c>
      <c r="E89" t="s">
        <v>9</v>
      </c>
      <c r="F89" s="11" t="str">
        <f>SUBSTITUTE(Spelers[[#This Row],[Naam]]," ","")</f>
        <v>HiddeSchaerlaeckens</v>
      </c>
    </row>
    <row r="90" spans="1:6" ht="105" customHeight="1" x14ac:dyDescent="0.25">
      <c r="A90" t="s">
        <v>6</v>
      </c>
      <c r="B90" s="11" t="str">
        <f>Spelers[[#This Row],[Naam]]&amp;" ("&amp;Spelers[[#This Row],[Rating]]&amp;") - "&amp;SUBSTITUTE(SUBSTITUTE(Spelers[[#This Row],[Elftal]],"Selectie","Sel."),"Vrouwen","Vr.")</f>
        <v>Jeffrey van Velthoven (**) - Sel.</v>
      </c>
      <c r="C90" s="11" t="s">
        <v>80</v>
      </c>
      <c r="D90" t="s">
        <v>13</v>
      </c>
      <c r="E90" t="s">
        <v>7</v>
      </c>
      <c r="F90" t="str">
        <f>SUBSTITUTE(Spelers[[#This Row],[Naam]]," ","")</f>
        <v>JeffreyvanVelthoven</v>
      </c>
    </row>
    <row r="91" spans="1:6" ht="105" customHeight="1" x14ac:dyDescent="0.25">
      <c r="A91" t="s">
        <v>6</v>
      </c>
      <c r="B91" s="11" t="str">
        <f>Spelers[[#This Row],[Naam]]&amp;" ("&amp;Spelers[[#This Row],[Rating]]&amp;") - "&amp;SUBSTITUTE(SUBSTITUTE(Spelers[[#This Row],[Elftal]],"Selectie","Sel."),"Vrouwen","Vr.")</f>
        <v>Joris van der Bom (*) - Sel.</v>
      </c>
      <c r="C91" s="11" t="s">
        <v>213</v>
      </c>
      <c r="D91" t="s">
        <v>13</v>
      </c>
      <c r="E91" t="s">
        <v>3</v>
      </c>
      <c r="F91" s="11" t="str">
        <f>SUBSTITUTE(Spelers[[#This Row],[Naam]]," ","")</f>
        <v>JorisvanderBom</v>
      </c>
    </row>
    <row r="92" spans="1:6" ht="105" customHeight="1" x14ac:dyDescent="0.25">
      <c r="A92" t="s">
        <v>6</v>
      </c>
      <c r="B92" s="11" t="str">
        <f>Spelers[[#This Row],[Naam]]&amp;" ("&amp;Spelers[[#This Row],[Rating]]&amp;") - "&amp;SUBSTITUTE(SUBSTITUTE(Spelers[[#This Row],[Elftal]],"Selectie","Sel."),"Vrouwen","Vr.")</f>
        <v>Jurre Donkers (*) - Sel.</v>
      </c>
      <c r="C92" s="11" t="s">
        <v>85</v>
      </c>
      <c r="D92" t="s">
        <v>13</v>
      </c>
      <c r="E92" t="s">
        <v>3</v>
      </c>
      <c r="F92" t="str">
        <f>SUBSTITUTE(Spelers[[#This Row],[Naam]]," ","")</f>
        <v>JurreDonkers</v>
      </c>
    </row>
    <row r="93" spans="1:6" ht="105" customHeight="1" x14ac:dyDescent="0.25">
      <c r="A93" t="s">
        <v>6</v>
      </c>
      <c r="B93" s="11" t="str">
        <f>Spelers[[#This Row],[Naam]]&amp;" ("&amp;Spelers[[#This Row],[Rating]]&amp;") - "&amp;SUBSTITUTE(SUBSTITUTE(Spelers[[#This Row],[Elftal]],"Selectie","Sel."),"Vrouwen","Vr.")</f>
        <v>Lars van Gool (**) - Sel.</v>
      </c>
      <c r="C93" s="11" t="s">
        <v>71</v>
      </c>
      <c r="D93" t="s">
        <v>13</v>
      </c>
      <c r="E93" t="s">
        <v>7</v>
      </c>
      <c r="F93" t="str">
        <f>SUBSTITUTE(Spelers[[#This Row],[Naam]]," ","")</f>
        <v>LarsvanGool</v>
      </c>
    </row>
    <row r="94" spans="1:6" ht="105" customHeight="1" x14ac:dyDescent="0.25">
      <c r="A94" t="s">
        <v>6</v>
      </c>
      <c r="B94" s="11" t="str">
        <f>Spelers[[#This Row],[Naam]]&amp;" ("&amp;Spelers[[#This Row],[Rating]]&amp;") - "&amp;SUBSTITUTE(SUBSTITUTE(Spelers[[#This Row],[Elftal]],"Selectie","Sel."),"Vrouwen","Vr.")</f>
        <v>Lauran Huijben (***) - 3e</v>
      </c>
      <c r="C94" s="11" t="s">
        <v>88</v>
      </c>
      <c r="D94" t="s">
        <v>31</v>
      </c>
      <c r="E94" t="s">
        <v>9</v>
      </c>
      <c r="F94" t="str">
        <f>SUBSTITUTE(Spelers[[#This Row],[Naam]]," ","")</f>
        <v>LauranHuijben</v>
      </c>
    </row>
    <row r="95" spans="1:6" ht="105" customHeight="1" x14ac:dyDescent="0.25">
      <c r="A95" t="s">
        <v>6</v>
      </c>
      <c r="B95" s="11" t="str">
        <f>Spelers[[#This Row],[Naam]]&amp;" ("&amp;Spelers[[#This Row],[Rating]]&amp;") - "&amp;SUBSTITUTE(SUBSTITUTE(Spelers[[#This Row],[Elftal]],"Selectie","Sel."),"Vrouwen","Vr.")</f>
        <v>Leon Dekkers (*) - 4e</v>
      </c>
      <c r="C95" s="11" t="s">
        <v>194</v>
      </c>
      <c r="D95" t="s">
        <v>32</v>
      </c>
      <c r="E95" t="s">
        <v>3</v>
      </c>
      <c r="F95" s="11" t="str">
        <f>SUBSTITUTE(Spelers[[#This Row],[Naam]]," ","")</f>
        <v>LeonDekkers</v>
      </c>
    </row>
    <row r="96" spans="1:6" ht="105" customHeight="1" x14ac:dyDescent="0.25">
      <c r="A96" t="s">
        <v>6</v>
      </c>
      <c r="B96" s="11" t="str">
        <f>Spelers[[#This Row],[Naam]]&amp;" ("&amp;Spelers[[#This Row],[Rating]]&amp;") - "&amp;SUBSTITUTE(SUBSTITUTE(Spelers[[#This Row],[Elftal]],"Selectie","Sel."),"Vrouwen","Vr.")</f>
        <v>Loek Coenen (**) - Sel.</v>
      </c>
      <c r="C96" s="11" t="s">
        <v>210</v>
      </c>
      <c r="D96" t="s">
        <v>13</v>
      </c>
      <c r="E96" t="s">
        <v>7</v>
      </c>
      <c r="F96" s="11" t="str">
        <f>SUBSTITUTE(Spelers[[#This Row],[Naam]]," ","")</f>
        <v>LoekCoenen</v>
      </c>
    </row>
    <row r="97" spans="1:6" ht="105" customHeight="1" x14ac:dyDescent="0.25">
      <c r="A97" t="s">
        <v>6</v>
      </c>
      <c r="B97" s="11" t="str">
        <f>Spelers[[#This Row],[Naam]]&amp;" ("&amp;Spelers[[#This Row],[Rating]]&amp;") - "&amp;SUBSTITUTE(SUBSTITUTE(Spelers[[#This Row],[Elftal]],"Selectie","Sel."),"Vrouwen","Vr.")</f>
        <v>Maaike Figge (*) - Vr.</v>
      </c>
      <c r="C97" s="11" t="s">
        <v>140</v>
      </c>
      <c r="D97" t="s">
        <v>144</v>
      </c>
      <c r="E97" t="s">
        <v>3</v>
      </c>
      <c r="F97" s="11" t="str">
        <f>SUBSTITUTE(Spelers[[#This Row],[Naam]]," ","")</f>
        <v>MaaikeFigge</v>
      </c>
    </row>
    <row r="98" spans="1:6" ht="105" customHeight="1" x14ac:dyDescent="0.25">
      <c r="A98" t="s">
        <v>6</v>
      </c>
      <c r="B98" s="11" t="str">
        <f>Spelers[[#This Row],[Naam]]&amp;" ("&amp;Spelers[[#This Row],[Rating]]&amp;") - "&amp;SUBSTITUTE(SUBSTITUTE(Spelers[[#This Row],[Elftal]],"Selectie","Sel."),"Vrouwen","Vr.")</f>
        <v>Maikel de Jong (**) - 5e</v>
      </c>
      <c r="C98" s="11" t="s">
        <v>105</v>
      </c>
      <c r="D98" t="s">
        <v>198</v>
      </c>
      <c r="E98" t="s">
        <v>7</v>
      </c>
      <c r="F98" t="str">
        <f>SUBSTITUTE(Spelers[[#This Row],[Naam]]," ","")</f>
        <v>MaikeldeJong</v>
      </c>
    </row>
    <row r="99" spans="1:6" ht="105" customHeight="1" x14ac:dyDescent="0.25">
      <c r="A99" t="s">
        <v>6</v>
      </c>
      <c r="B99" s="11" t="str">
        <f>Spelers[[#This Row],[Naam]]&amp;" ("&amp;Spelers[[#This Row],[Rating]]&amp;") - "&amp;SUBSTITUTE(SUBSTITUTE(Spelers[[#This Row],[Elftal]],"Selectie","Sel."),"Vrouwen","Vr.")</f>
        <v>Marieke van den Heuvel (***) - Vr.</v>
      </c>
      <c r="C99" s="11" t="s">
        <v>217</v>
      </c>
      <c r="D99" t="s">
        <v>144</v>
      </c>
      <c r="E99" t="s">
        <v>9</v>
      </c>
      <c r="F99" s="11" t="str">
        <f>SUBSTITUTE(Spelers[[#This Row],[Naam]]," ","")</f>
        <v>MariekevandenHeuvel</v>
      </c>
    </row>
    <row r="100" spans="1:6" ht="105" customHeight="1" x14ac:dyDescent="0.25">
      <c r="A100" t="s">
        <v>6</v>
      </c>
      <c r="B100" s="11" t="str">
        <f>Spelers[[#This Row],[Naam]]&amp;" ("&amp;Spelers[[#This Row],[Rating]]&amp;") - "&amp;SUBSTITUTE(SUBSTITUTE(Spelers[[#This Row],[Elftal]],"Selectie","Sel."),"Vrouwen","Vr.")</f>
        <v>Marijn van de Hoofden (*) - 3e</v>
      </c>
      <c r="C100" s="11" t="s">
        <v>94</v>
      </c>
      <c r="D100" t="s">
        <v>31</v>
      </c>
      <c r="E100" t="s">
        <v>3</v>
      </c>
      <c r="F100" t="str">
        <f>SUBSTITUTE(Spelers[[#This Row],[Naam]]," ","")</f>
        <v>MarijnvandeHoofden</v>
      </c>
    </row>
    <row r="101" spans="1:6" ht="105" customHeight="1" x14ac:dyDescent="0.25">
      <c r="A101" t="s">
        <v>6</v>
      </c>
      <c r="B101" s="11" t="str">
        <f>Spelers[[#This Row],[Naam]]&amp;" ("&amp;Spelers[[#This Row],[Rating]]&amp;") - "&amp;SUBSTITUTE(SUBSTITUTE(Spelers[[#This Row],[Elftal]],"Selectie","Sel."),"Vrouwen","Vr.")</f>
        <v>Martijn Klaassen (*) - 3e</v>
      </c>
      <c r="C101" s="11" t="s">
        <v>98</v>
      </c>
      <c r="D101" t="s">
        <v>31</v>
      </c>
      <c r="E101" t="s">
        <v>3</v>
      </c>
      <c r="F101" t="str">
        <f>SUBSTITUTE(Spelers[[#This Row],[Naam]]," ","")</f>
        <v>MartijnKlaassen</v>
      </c>
    </row>
    <row r="102" spans="1:6" ht="105" customHeight="1" x14ac:dyDescent="0.25">
      <c r="A102" t="s">
        <v>6</v>
      </c>
      <c r="B102" s="11" t="str">
        <f>Spelers[[#This Row],[Naam]]&amp;" ("&amp;Spelers[[#This Row],[Rating]]&amp;") - "&amp;SUBSTITUTE(SUBSTITUTE(Spelers[[#This Row],[Elftal]],"Selectie","Sel."),"Vrouwen","Vr.")</f>
        <v>Nick de Bruijn (*) - Sel.</v>
      </c>
      <c r="C102" s="11" t="s">
        <v>84</v>
      </c>
      <c r="D102" t="s">
        <v>13</v>
      </c>
      <c r="E102" t="s">
        <v>3</v>
      </c>
      <c r="F102" t="str">
        <f>SUBSTITUTE(Spelers[[#This Row],[Naam]]," ","")</f>
        <v>NickdeBruijn</v>
      </c>
    </row>
    <row r="103" spans="1:6" ht="105" customHeight="1" x14ac:dyDescent="0.25">
      <c r="A103" t="s">
        <v>6</v>
      </c>
      <c r="B103" s="11" t="str">
        <f>Spelers[[#This Row],[Naam]]&amp;" ("&amp;Spelers[[#This Row],[Rating]]&amp;") - "&amp;SUBSTITUTE(SUBSTITUTE(Spelers[[#This Row],[Elftal]],"Selectie","Sel."),"Vrouwen","Vr.")</f>
        <v>Nick van Vooren (*) - 5e</v>
      </c>
      <c r="C103" s="11" t="s">
        <v>138</v>
      </c>
      <c r="D103" t="s">
        <v>198</v>
      </c>
      <c r="E103" t="s">
        <v>3</v>
      </c>
      <c r="F103" s="11" t="str">
        <f>SUBSTITUTE(Spelers[[#This Row],[Naam]]," ","")</f>
        <v>NickvanVooren</v>
      </c>
    </row>
    <row r="104" spans="1:6" ht="105" customHeight="1" x14ac:dyDescent="0.25">
      <c r="A104" t="s">
        <v>6</v>
      </c>
      <c r="B104" s="11" t="str">
        <f>Spelers[[#This Row],[Naam]]&amp;" ("&amp;Spelers[[#This Row],[Rating]]&amp;") - "&amp;SUBSTITUTE(SUBSTITUTE(Spelers[[#This Row],[Elftal]],"Selectie","Sel."),"Vrouwen","Vr.")</f>
        <v>Peter Nouws (**) - 3e</v>
      </c>
      <c r="C104" s="11" t="s">
        <v>91</v>
      </c>
      <c r="D104" t="s">
        <v>31</v>
      </c>
      <c r="E104" t="s">
        <v>7</v>
      </c>
      <c r="F104" t="str">
        <f>SUBSTITUTE(Spelers[[#This Row],[Naam]]," ","")</f>
        <v>PeterNouws</v>
      </c>
    </row>
    <row r="105" spans="1:6" ht="105" customHeight="1" x14ac:dyDescent="0.25">
      <c r="A105" t="s">
        <v>6</v>
      </c>
      <c r="B105" s="11" t="str">
        <f>Spelers[[#This Row],[Naam]]&amp;" ("&amp;Spelers[[#This Row],[Rating]]&amp;") - "&amp;SUBSTITUTE(SUBSTITUTE(Spelers[[#This Row],[Elftal]],"Selectie","Sel."),"Vrouwen","Vr.")</f>
        <v>Renske Havermans (**) - Vr.</v>
      </c>
      <c r="C105" s="11" t="s">
        <v>124</v>
      </c>
      <c r="D105" t="s">
        <v>144</v>
      </c>
      <c r="E105" t="s">
        <v>7</v>
      </c>
      <c r="F105" t="str">
        <f>SUBSTITUTE(Spelers[[#This Row],[Naam]]," ","")</f>
        <v>RenskeHavermans</v>
      </c>
    </row>
    <row r="106" spans="1:6" ht="105" customHeight="1" x14ac:dyDescent="0.25">
      <c r="A106" t="s">
        <v>6</v>
      </c>
      <c r="B106" s="11" t="str">
        <f>Spelers[[#This Row],[Naam]]&amp;" ("&amp;Spelers[[#This Row],[Rating]]&amp;") - "&amp;SUBSTITUTE(SUBSTITUTE(Spelers[[#This Row],[Elftal]],"Selectie","Sel."),"Vrouwen","Vr.")</f>
        <v>Rick Lambrechts (***) - 5e</v>
      </c>
      <c r="C106" s="11" t="s">
        <v>109</v>
      </c>
      <c r="D106" t="s">
        <v>198</v>
      </c>
      <c r="E106" t="s">
        <v>9</v>
      </c>
      <c r="F106" t="str">
        <f>SUBSTITUTE(Spelers[[#This Row],[Naam]]," ","")</f>
        <v>RickLambrechts</v>
      </c>
    </row>
    <row r="107" spans="1:6" ht="105" customHeight="1" x14ac:dyDescent="0.25">
      <c r="A107" t="s">
        <v>6</v>
      </c>
      <c r="B107" s="11" t="str">
        <f>Spelers[[#This Row],[Naam]]&amp;" ("&amp;Spelers[[#This Row],[Rating]]&amp;") - "&amp;SUBSTITUTE(SUBSTITUTE(Spelers[[#This Row],[Elftal]],"Selectie","Sel."),"Vrouwen","Vr.")</f>
        <v>Rick Raassens (*) - Sel.</v>
      </c>
      <c r="C107" s="11" t="s">
        <v>72</v>
      </c>
      <c r="D107" t="s">
        <v>13</v>
      </c>
      <c r="E107" t="s">
        <v>3</v>
      </c>
      <c r="F107" t="str">
        <f>SUBSTITUTE(Spelers[[#This Row],[Naam]]," ","")</f>
        <v>RickRaassens</v>
      </c>
    </row>
    <row r="108" spans="1:6" ht="105" customHeight="1" x14ac:dyDescent="0.25">
      <c r="A108" t="s">
        <v>6</v>
      </c>
      <c r="B108" s="11" t="str">
        <f>Spelers[[#This Row],[Naam]]&amp;" ("&amp;Spelers[[#This Row],[Rating]]&amp;") - "&amp;SUBSTITUTE(SUBSTITUTE(Spelers[[#This Row],[Elftal]],"Selectie","Sel."),"Vrouwen","Vr.")</f>
        <v>Rob Kuijstermans (***) - Sel.</v>
      </c>
      <c r="C108" s="11" t="s">
        <v>75</v>
      </c>
      <c r="D108" t="s">
        <v>13</v>
      </c>
      <c r="E108" t="s">
        <v>9</v>
      </c>
      <c r="F108" t="str">
        <f>SUBSTITUTE(Spelers[[#This Row],[Naam]]," ","")</f>
        <v>RobKuijstermans</v>
      </c>
    </row>
    <row r="109" spans="1:6" ht="105" customHeight="1" x14ac:dyDescent="0.25">
      <c r="A109" t="s">
        <v>6</v>
      </c>
      <c r="B109" s="11" t="str">
        <f>Spelers[[#This Row],[Naam]]&amp;" ("&amp;Spelers[[#This Row],[Rating]]&amp;") - "&amp;SUBSTITUTE(SUBSTITUTE(Spelers[[#This Row],[Elftal]],"Selectie","Sel."),"Vrouwen","Vr.")</f>
        <v>Rob Lambrechts (**) - 5e</v>
      </c>
      <c r="C109" s="11" t="s">
        <v>102</v>
      </c>
      <c r="D109" t="s">
        <v>198</v>
      </c>
      <c r="E109" t="s">
        <v>7</v>
      </c>
      <c r="F109" t="str">
        <f>SUBSTITUTE(Spelers[[#This Row],[Naam]]," ","")</f>
        <v>RobLambrechts</v>
      </c>
    </row>
    <row r="110" spans="1:6" ht="105" customHeight="1" x14ac:dyDescent="0.25">
      <c r="A110" t="s">
        <v>6</v>
      </c>
      <c r="B110" s="11" t="str">
        <f>Spelers[[#This Row],[Naam]]&amp;" ("&amp;Spelers[[#This Row],[Rating]]&amp;") - "&amp;SUBSTITUTE(SUBSTITUTE(Spelers[[#This Row],[Elftal]],"Selectie","Sel."),"Vrouwen","Vr.")</f>
        <v>Sabine Remie (*) - Vr.</v>
      </c>
      <c r="C110" s="11" t="s">
        <v>117</v>
      </c>
      <c r="D110" t="s">
        <v>144</v>
      </c>
      <c r="E110" s="11" t="s">
        <v>3</v>
      </c>
      <c r="F110" s="11" t="str">
        <f>SUBSTITUTE(Spelers[[#This Row],[Naam]]," ","")</f>
        <v>SabineRemie</v>
      </c>
    </row>
    <row r="111" spans="1:6" ht="105" customHeight="1" x14ac:dyDescent="0.25">
      <c r="A111" t="s">
        <v>6</v>
      </c>
      <c r="B111" s="11" t="str">
        <f>Spelers[[#This Row],[Naam]]&amp;" ("&amp;Spelers[[#This Row],[Rating]]&amp;") - "&amp;SUBSTITUTE(SUBSTITUTE(Spelers[[#This Row],[Elftal]],"Selectie","Sel."),"Vrouwen","Vr.")</f>
        <v>Sander de Bruijn (*) - Sel.</v>
      </c>
      <c r="C111" s="11" t="s">
        <v>215</v>
      </c>
      <c r="D111" t="s">
        <v>13</v>
      </c>
      <c r="E111" t="s">
        <v>3</v>
      </c>
      <c r="F111" s="11" t="str">
        <f>SUBSTITUTE(Spelers[[#This Row],[Naam]]," ","")</f>
        <v>SanderdeBruijn</v>
      </c>
    </row>
    <row r="112" spans="1:6" ht="105" customHeight="1" x14ac:dyDescent="0.25">
      <c r="A112" t="s">
        <v>6</v>
      </c>
      <c r="B112" s="11" t="str">
        <f>Spelers[[#This Row],[Naam]]&amp;" ("&amp;Spelers[[#This Row],[Rating]]&amp;") - "&amp;SUBSTITUTE(SUBSTITUTE(Spelers[[#This Row],[Elftal]],"Selectie","Sel."),"Vrouwen","Vr.")</f>
        <v>Talisha Hens (**) - Vr.</v>
      </c>
      <c r="C112" s="11" t="s">
        <v>125</v>
      </c>
      <c r="D112" t="s">
        <v>144</v>
      </c>
      <c r="E112" t="s">
        <v>7</v>
      </c>
      <c r="F112" t="str">
        <f>SUBSTITUTE(Spelers[[#This Row],[Naam]]," ","")</f>
        <v>TalishaHens</v>
      </c>
    </row>
    <row r="113" spans="1:6" ht="105" customHeight="1" x14ac:dyDescent="0.25">
      <c r="A113" t="s">
        <v>6</v>
      </c>
      <c r="B113" s="11" t="str">
        <f>Spelers[[#This Row],[Naam]]&amp;" ("&amp;Spelers[[#This Row],[Rating]]&amp;") - "&amp;SUBSTITUTE(SUBSTITUTE(Spelers[[#This Row],[Elftal]],"Selectie","Sel."),"Vrouwen","Vr.")</f>
        <v>Thijs de Bekker (***) - 5e</v>
      </c>
      <c r="C113" s="11" t="s">
        <v>137</v>
      </c>
      <c r="D113" t="s">
        <v>198</v>
      </c>
      <c r="E113" t="s">
        <v>9</v>
      </c>
      <c r="F113" s="11" t="str">
        <f>SUBSTITUTE(Spelers[[#This Row],[Naam]]," ","")</f>
        <v>ThijsdeBekker</v>
      </c>
    </row>
    <row r="114" spans="1:6" ht="105" customHeight="1" x14ac:dyDescent="0.25">
      <c r="A114" t="s">
        <v>6</v>
      </c>
      <c r="B114" s="11" t="str">
        <f>Spelers[[#This Row],[Naam]]&amp;" ("&amp;Spelers[[#This Row],[Rating]]&amp;") - "&amp;SUBSTITUTE(SUBSTITUTE(Spelers[[#This Row],[Elftal]],"Selectie","Sel."),"Vrouwen","Vr.")</f>
        <v>Tim van Wezel (*) - 3e</v>
      </c>
      <c r="C114" s="11" t="s">
        <v>135</v>
      </c>
      <c r="D114" t="s">
        <v>31</v>
      </c>
      <c r="E114" t="s">
        <v>3</v>
      </c>
      <c r="F114" s="11" t="str">
        <f>SUBSTITUTE(Spelers[[#This Row],[Naam]]," ","")</f>
        <v>TimvanWezel</v>
      </c>
    </row>
    <row r="115" spans="1:6" ht="105" customHeight="1" x14ac:dyDescent="0.25">
      <c r="A115" t="s">
        <v>6</v>
      </c>
      <c r="B115" s="11" t="str">
        <f>Spelers[[#This Row],[Naam]]&amp;" ("&amp;Spelers[[#This Row],[Rating]]&amp;") - "&amp;SUBSTITUTE(SUBSTITUTE(Spelers[[#This Row],[Elftal]],"Selectie","Sel."),"Vrouwen","Vr.")</f>
        <v>Wim Brabers (**) - 5e</v>
      </c>
      <c r="C115" s="11" t="s">
        <v>108</v>
      </c>
      <c r="D115" t="s">
        <v>198</v>
      </c>
      <c r="E115" t="s">
        <v>7</v>
      </c>
      <c r="F115" t="str">
        <f>SUBSTITUTE(Spelers[[#This Row],[Naam]]," ","")</f>
        <v>WimBrabers</v>
      </c>
    </row>
  </sheetData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6C452-151C-4011-B4ED-8FFC15FE9569}">
  <dimension ref="A1:E26"/>
  <sheetViews>
    <sheetView zoomScaleNormal="100" workbookViewId="0">
      <selection activeCell="B4" sqref="B4"/>
    </sheetView>
  </sheetViews>
  <sheetFormatPr defaultRowHeight="15" x14ac:dyDescent="0.25"/>
  <cols>
    <col min="1" max="2" width="26.7109375" bestFit="1" customWidth="1"/>
    <col min="3" max="3" width="14.7109375" bestFit="1" customWidth="1"/>
    <col min="4" max="4" width="8.140625" bestFit="1" customWidth="1"/>
    <col min="5" max="5" width="6.5703125" bestFit="1" customWidth="1"/>
    <col min="6" max="6" width="7.42578125" bestFit="1" customWidth="1"/>
  </cols>
  <sheetData>
    <row r="1" spans="1:5" x14ac:dyDescent="0.25">
      <c r="A1" t="s">
        <v>15</v>
      </c>
      <c r="B1">
        <f>(COUNTIF($D$12:$D$26,"~*~*~*~*")*4)+(COUNTIF($D$12:$D$26,"~*~*~*")*3)+(COUNTIF($D$12:$D$26,"~*~*")*2)+COUNTIF($D$12:$D$26,"~*")</f>
        <v>0</v>
      </c>
    </row>
    <row r="2" spans="1:5" x14ac:dyDescent="0.25">
      <c r="A2" t="s">
        <v>14</v>
      </c>
      <c r="B2">
        <f>34-B1</f>
        <v>34</v>
      </c>
    </row>
    <row r="3" spans="1:5" x14ac:dyDescent="0.25">
      <c r="A3" t="s">
        <v>222</v>
      </c>
      <c r="B3">
        <f>15-COUNTIF($C$12:$C$26,"#N/A")</f>
        <v>0</v>
      </c>
    </row>
    <row r="4" spans="1:5" x14ac:dyDescent="0.25">
      <c r="A4" t="s">
        <v>17</v>
      </c>
      <c r="B4">
        <f>COUNTIF($C$12:$C$22,"Selectie")</f>
        <v>0</v>
      </c>
      <c r="C4" t="s">
        <v>175</v>
      </c>
      <c r="D4">
        <f>COUNTIF($C$23:$C$26,"Selectie")</f>
        <v>0</v>
      </c>
    </row>
    <row r="5" spans="1:5" x14ac:dyDescent="0.25">
      <c r="A5" t="s">
        <v>16</v>
      </c>
      <c r="B5">
        <f>COUNTIF($C$12:$C$22,"3e")</f>
        <v>0</v>
      </c>
      <c r="C5" t="s">
        <v>177</v>
      </c>
      <c r="D5">
        <f>COUNTIF($C$23:$C$26,"3e")</f>
        <v>0</v>
      </c>
    </row>
    <row r="6" spans="1:5" x14ac:dyDescent="0.25">
      <c r="A6" t="s">
        <v>18</v>
      </c>
      <c r="B6">
        <f>COUNTIF($C$12:$C$22,"4e")</f>
        <v>0</v>
      </c>
      <c r="C6" t="s">
        <v>178</v>
      </c>
      <c r="D6">
        <f>COUNTIF($C$23:$C$26,"4e")</f>
        <v>0</v>
      </c>
    </row>
    <row r="7" spans="1:5" x14ac:dyDescent="0.25">
      <c r="A7" t="s">
        <v>157</v>
      </c>
      <c r="B7">
        <f>COUNTIF($C$12:$C$22,"5e")</f>
        <v>0</v>
      </c>
      <c r="C7" t="s">
        <v>179</v>
      </c>
      <c r="D7">
        <f>COUNTIF($C$23:$C$26,"5e")</f>
        <v>0</v>
      </c>
    </row>
    <row r="8" spans="1:5" x14ac:dyDescent="0.25">
      <c r="A8" t="s">
        <v>145</v>
      </c>
      <c r="B8">
        <f>COUNTIF($C$12:$C$22,"Vrouwen")</f>
        <v>0</v>
      </c>
      <c r="C8" t="s">
        <v>176</v>
      </c>
      <c r="D8">
        <f>COUNTIF($C$23:$C$26,"Vrouwen")</f>
        <v>0</v>
      </c>
    </row>
    <row r="9" spans="1:5" x14ac:dyDescent="0.25">
      <c r="A9" t="s">
        <v>33</v>
      </c>
      <c r="B9">
        <f>COUNTIF($E$12:$E$26,TRUE)</f>
        <v>15</v>
      </c>
    </row>
    <row r="11" spans="1:5" x14ac:dyDescent="0.25">
      <c r="A11" t="s">
        <v>1</v>
      </c>
      <c r="B11" t="s">
        <v>29</v>
      </c>
      <c r="C11" t="s">
        <v>12</v>
      </c>
      <c r="D11" t="s">
        <v>2</v>
      </c>
      <c r="E11" t="s">
        <v>30</v>
      </c>
    </row>
    <row r="12" spans="1:5" x14ac:dyDescent="0.25">
      <c r="A12" t="s">
        <v>5</v>
      </c>
      <c r="B12" s="4" t="e">
        <f>Indeling!L1</f>
        <v>#N/A</v>
      </c>
      <c r="C12" t="e">
        <f>VLOOKUP($B12,Spelers[[Naam]:[FotoNaam]],2,0)</f>
        <v>#N/A</v>
      </c>
      <c r="D12" t="e">
        <f>VLOOKUP($B12,Spelers[[Naam]:[FotoNaam]],3,0)</f>
        <v>#N/A</v>
      </c>
      <c r="E12" t="b">
        <f>COUNTIF($B$12:$B$22,B12)&gt;1</f>
        <v>1</v>
      </c>
    </row>
    <row r="13" spans="1:5" x14ac:dyDescent="0.25">
      <c r="A13" t="s">
        <v>19</v>
      </c>
      <c r="B13" s="4" t="e">
        <f>Indeling!L2</f>
        <v>#N/A</v>
      </c>
      <c r="C13" t="e">
        <f>VLOOKUP($B13,Spelers[[Naam]:[FotoNaam]],2,0)</f>
        <v>#N/A</v>
      </c>
      <c r="D13" t="e">
        <f>VLOOKUP($B13,Spelers[[Naam]:[FotoNaam]],3,0)</f>
        <v>#N/A</v>
      </c>
      <c r="E13" t="b">
        <f t="shared" ref="E13:E26" si="0">COUNTIF($B$12:$B$22,B13)&gt;1</f>
        <v>1</v>
      </c>
    </row>
    <row r="14" spans="1:5" x14ac:dyDescent="0.25">
      <c r="A14" t="s">
        <v>20</v>
      </c>
      <c r="B14" s="4" t="e">
        <f>Indeling!L3</f>
        <v>#N/A</v>
      </c>
      <c r="C14" t="e">
        <f>VLOOKUP($B14,Spelers[[Naam]:[FotoNaam]],2,0)</f>
        <v>#N/A</v>
      </c>
      <c r="D14" t="e">
        <f>VLOOKUP($B14,Spelers[[Naam]:[FotoNaam]],3,0)</f>
        <v>#N/A</v>
      </c>
      <c r="E14" t="b">
        <f t="shared" si="0"/>
        <v>1</v>
      </c>
    </row>
    <row r="15" spans="1:5" x14ac:dyDescent="0.25">
      <c r="A15" t="s">
        <v>21</v>
      </c>
      <c r="B15" s="4" t="e">
        <f>Indeling!L4</f>
        <v>#N/A</v>
      </c>
      <c r="C15" t="e">
        <f>VLOOKUP($B15,Spelers[[Naam]:[FotoNaam]],2,0)</f>
        <v>#N/A</v>
      </c>
      <c r="D15" t="e">
        <f>VLOOKUP($B15,Spelers[[Naam]:[FotoNaam]],3,0)</f>
        <v>#N/A</v>
      </c>
      <c r="E15" t="b">
        <f t="shared" si="0"/>
        <v>1</v>
      </c>
    </row>
    <row r="16" spans="1:5" x14ac:dyDescent="0.25">
      <c r="A16" t="s">
        <v>22</v>
      </c>
      <c r="B16" s="4" t="e">
        <f>Indeling!L5</f>
        <v>#N/A</v>
      </c>
      <c r="C16" t="e">
        <f>VLOOKUP($B16,Spelers[[Naam]:[FotoNaam]],2,0)</f>
        <v>#N/A</v>
      </c>
      <c r="D16" t="e">
        <f>VLOOKUP($B16,Spelers[[Naam]:[FotoNaam]],3,0)</f>
        <v>#N/A</v>
      </c>
      <c r="E16" t="b">
        <f t="shared" si="0"/>
        <v>1</v>
      </c>
    </row>
    <row r="17" spans="1:5" x14ac:dyDescent="0.25">
      <c r="A17" t="s">
        <v>23</v>
      </c>
      <c r="B17" s="4" t="e">
        <f>Indeling!L6</f>
        <v>#N/A</v>
      </c>
      <c r="C17" t="e">
        <f>VLOOKUP($B17,Spelers[[Naam]:[FotoNaam]],2,0)</f>
        <v>#N/A</v>
      </c>
      <c r="D17" t="e">
        <f>VLOOKUP($B17,Spelers[[Naam]:[FotoNaam]],3,0)</f>
        <v>#N/A</v>
      </c>
      <c r="E17" t="b">
        <f t="shared" si="0"/>
        <v>1</v>
      </c>
    </row>
    <row r="18" spans="1:5" x14ac:dyDescent="0.25">
      <c r="A18" t="s">
        <v>24</v>
      </c>
      <c r="B18" s="4" t="e">
        <f>Indeling!L7</f>
        <v>#N/A</v>
      </c>
      <c r="C18" t="e">
        <f>VLOOKUP($B18,Spelers[[Naam]:[FotoNaam]],2,0)</f>
        <v>#N/A</v>
      </c>
      <c r="D18" t="e">
        <f>VLOOKUP($B18,Spelers[[Naam]:[FotoNaam]],3,0)</f>
        <v>#N/A</v>
      </c>
      <c r="E18" t="b">
        <f t="shared" si="0"/>
        <v>1</v>
      </c>
    </row>
    <row r="19" spans="1:5" x14ac:dyDescent="0.25">
      <c r="A19" t="s">
        <v>25</v>
      </c>
      <c r="B19" s="4" t="e">
        <f>Indeling!L8</f>
        <v>#N/A</v>
      </c>
      <c r="C19" t="e">
        <f>VLOOKUP($B19,Spelers[[Naam]:[FotoNaam]],2,0)</f>
        <v>#N/A</v>
      </c>
      <c r="D19" t="e">
        <f>VLOOKUP($B19,Spelers[[Naam]:[FotoNaam]],3,0)</f>
        <v>#N/A</v>
      </c>
      <c r="E19" t="b">
        <f t="shared" si="0"/>
        <v>1</v>
      </c>
    </row>
    <row r="20" spans="1:5" x14ac:dyDescent="0.25">
      <c r="A20" t="s">
        <v>26</v>
      </c>
      <c r="B20" s="4" t="e">
        <f>Indeling!L9</f>
        <v>#N/A</v>
      </c>
      <c r="C20" t="e">
        <f>VLOOKUP($B20,Spelers[[Naam]:[FotoNaam]],2,0)</f>
        <v>#N/A</v>
      </c>
      <c r="D20" t="e">
        <f>VLOOKUP($B20,Spelers[[Naam]:[FotoNaam]],3,0)</f>
        <v>#N/A</v>
      </c>
      <c r="E20" t="b">
        <f t="shared" si="0"/>
        <v>1</v>
      </c>
    </row>
    <row r="21" spans="1:5" x14ac:dyDescent="0.25">
      <c r="A21" t="s">
        <v>27</v>
      </c>
      <c r="B21" s="4" t="e">
        <f>Indeling!L10</f>
        <v>#N/A</v>
      </c>
      <c r="C21" t="e">
        <f>VLOOKUP($B21,Spelers[[Naam]:[FotoNaam]],2,0)</f>
        <v>#N/A</v>
      </c>
      <c r="D21" t="e">
        <f>VLOOKUP($B21,Spelers[[Naam]:[FotoNaam]],3,0)</f>
        <v>#N/A</v>
      </c>
      <c r="E21" t="b">
        <f t="shared" si="0"/>
        <v>1</v>
      </c>
    </row>
    <row r="22" spans="1:5" x14ac:dyDescent="0.25">
      <c r="A22" t="s">
        <v>28</v>
      </c>
      <c r="B22" s="4" t="e">
        <f>Indeling!L11</f>
        <v>#N/A</v>
      </c>
      <c r="C22" t="e">
        <f>VLOOKUP($B22,Spelers[[Naam]:[FotoNaam]],2,0)</f>
        <v>#N/A</v>
      </c>
      <c r="D22" t="e">
        <f>VLOOKUP($B22,Spelers[[Naam]:[FotoNaam]],3,0)</f>
        <v>#N/A</v>
      </c>
      <c r="E22" t="b">
        <f t="shared" si="0"/>
        <v>1</v>
      </c>
    </row>
    <row r="23" spans="1:5" x14ac:dyDescent="0.25">
      <c r="A23" t="s">
        <v>158</v>
      </c>
      <c r="B23" s="4" t="e">
        <f>Indeling!L12</f>
        <v>#N/A</v>
      </c>
      <c r="C23" t="e">
        <f>VLOOKUP($B23,Spelers[[Naam]:[FotoNaam]],2,0)</f>
        <v>#N/A</v>
      </c>
      <c r="D23" t="e">
        <f>VLOOKUP($B23,Spelers[[Naam]:[FotoNaam]],3,0)</f>
        <v>#N/A</v>
      </c>
      <c r="E23" t="b">
        <f t="shared" si="0"/>
        <v>1</v>
      </c>
    </row>
    <row r="24" spans="1:5" x14ac:dyDescent="0.25">
      <c r="A24" t="s">
        <v>159</v>
      </c>
      <c r="B24" s="4" t="e">
        <f>Indeling!L13</f>
        <v>#N/A</v>
      </c>
      <c r="C24" t="e">
        <f>VLOOKUP($B24,Spelers[[Naam]:[FotoNaam]],2,0)</f>
        <v>#N/A</v>
      </c>
      <c r="D24" t="e">
        <f>VLOOKUP($B24,Spelers[[Naam]:[FotoNaam]],3,0)</f>
        <v>#N/A</v>
      </c>
      <c r="E24" t="b">
        <f t="shared" si="0"/>
        <v>1</v>
      </c>
    </row>
    <row r="25" spans="1:5" x14ac:dyDescent="0.25">
      <c r="A25" t="s">
        <v>160</v>
      </c>
      <c r="B25" s="4" t="e">
        <f>Indeling!L14</f>
        <v>#N/A</v>
      </c>
      <c r="C25" t="e">
        <f>VLOOKUP($B25,Spelers[[Naam]:[FotoNaam]],2,0)</f>
        <v>#N/A</v>
      </c>
      <c r="D25" t="e">
        <f>VLOOKUP($B25,Spelers[[Naam]:[FotoNaam]],3,0)</f>
        <v>#N/A</v>
      </c>
      <c r="E25" t="b">
        <f t="shared" si="0"/>
        <v>1</v>
      </c>
    </row>
    <row r="26" spans="1:5" x14ac:dyDescent="0.25">
      <c r="A26" t="s">
        <v>161</v>
      </c>
      <c r="B26" s="4" t="e">
        <f>Indeling!L15</f>
        <v>#N/A</v>
      </c>
      <c r="C26" t="e">
        <f>VLOOKUP($B26,Spelers[[Naam]:[FotoNaam]],2,0)</f>
        <v>#N/A</v>
      </c>
      <c r="D26" t="e">
        <f>VLOOKUP($B26,Spelers[[Naam]:[FotoNaam]],3,0)</f>
        <v>#N/A</v>
      </c>
      <c r="E26" t="b">
        <f t="shared" si="0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124</vt:i4>
      </vt:variant>
    </vt:vector>
  </HeadingPairs>
  <TitlesOfParts>
    <vt:vector size="128" baseType="lpstr">
      <vt:lpstr>Spelregels</vt:lpstr>
      <vt:lpstr>Indeling</vt:lpstr>
      <vt:lpstr>Spelers</vt:lpstr>
      <vt:lpstr>Formules</vt:lpstr>
      <vt:lpstr>AaronBoeren</vt:lpstr>
      <vt:lpstr>AhmadHamoud</vt:lpstr>
      <vt:lpstr>AnoukvanGool</vt:lpstr>
      <vt:lpstr>AntoineLeemans</vt:lpstr>
      <vt:lpstr>BasHuijben</vt:lpstr>
      <vt:lpstr>BasHulshof</vt:lpstr>
      <vt:lpstr>BasvanDorst</vt:lpstr>
      <vt:lpstr>BenvanEs</vt:lpstr>
      <vt:lpstr>BrayenvandenDool</vt:lpstr>
      <vt:lpstr>BryanvanRijswijk</vt:lpstr>
      <vt:lpstr>CarlydeKoomen</vt:lpstr>
      <vt:lpstr>CasperKlijs</vt:lpstr>
      <vt:lpstr>CasSchoenmakers</vt:lpstr>
      <vt:lpstr>ClaudiaLeemans</vt:lpstr>
      <vt:lpstr>DaanPeeters</vt:lpstr>
      <vt:lpstr>DaphneVerstegen</vt:lpstr>
      <vt:lpstr>DaveyDielemans</vt:lpstr>
      <vt:lpstr>DaveyWerter</vt:lpstr>
      <vt:lpstr>DavyvanDorst</vt:lpstr>
      <vt:lpstr>DwaynevanSteen</vt:lpstr>
      <vt:lpstr>EdwindeBont</vt:lpstr>
      <vt:lpstr>EnzoVerdult</vt:lpstr>
      <vt:lpstr>EvyvanGool</vt:lpstr>
      <vt:lpstr>FilimonRaesiKabede</vt:lpstr>
      <vt:lpstr>FonsTeuns</vt:lpstr>
      <vt:lpstr>FrankBroeders</vt:lpstr>
      <vt:lpstr>FreekOomen</vt:lpstr>
      <vt:lpstr>FreekVerschuren</vt:lpstr>
      <vt:lpstr>FrenkLoonen</vt:lpstr>
      <vt:lpstr>geenfoto</vt:lpstr>
      <vt:lpstr>GerbenBroeders</vt:lpstr>
      <vt:lpstr>GijsJansen</vt:lpstr>
      <vt:lpstr>HasanDeeb</vt:lpstr>
      <vt:lpstr>HiddeSchaerlaeckens</vt:lpstr>
      <vt:lpstr>HildevanderBom</vt:lpstr>
      <vt:lpstr>IgorSchilperoort</vt:lpstr>
      <vt:lpstr>IsmaelMaljaars</vt:lpstr>
      <vt:lpstr>IsmaëlMaljaars</vt:lpstr>
      <vt:lpstr>JaapvanBavel</vt:lpstr>
      <vt:lpstr>JannekevanDorst</vt:lpstr>
      <vt:lpstr>JasperSnijders</vt:lpstr>
      <vt:lpstr>JeffreyvanVelthoven</vt:lpstr>
      <vt:lpstr>JelleRozen</vt:lpstr>
      <vt:lpstr>JessicaPinates</vt:lpstr>
      <vt:lpstr>JillTempelaars</vt:lpstr>
      <vt:lpstr>JoasLeinders</vt:lpstr>
      <vt:lpstr>JoepvanAlphen</vt:lpstr>
      <vt:lpstr>JoostAbbink</vt:lpstr>
      <vt:lpstr>JorisvanderBom</vt:lpstr>
      <vt:lpstr>JorritKlijs</vt:lpstr>
      <vt:lpstr>JurgenNouws</vt:lpstr>
      <vt:lpstr>JurreDonkers</vt:lpstr>
      <vt:lpstr>JurrevanGestel</vt:lpstr>
      <vt:lpstr>KamielvanKuijck</vt:lpstr>
      <vt:lpstr>KasperPirard</vt:lpstr>
      <vt:lpstr>KeesvanEs</vt:lpstr>
      <vt:lpstr>KimDilven</vt:lpstr>
      <vt:lpstr>LarsDilven</vt:lpstr>
      <vt:lpstr>LarsKeijzers</vt:lpstr>
      <vt:lpstr>LarsNouws</vt:lpstr>
      <vt:lpstr>LarsvanGool</vt:lpstr>
      <vt:lpstr>LauranHuijben</vt:lpstr>
      <vt:lpstr>LaurensFaber</vt:lpstr>
      <vt:lpstr>LeonDekkers</vt:lpstr>
      <vt:lpstr>LeroyJoosen</vt:lpstr>
      <vt:lpstr>LoekCoenen</vt:lpstr>
      <vt:lpstr>LorenzodeBruijn</vt:lpstr>
      <vt:lpstr>LucvandeHoofden</vt:lpstr>
      <vt:lpstr>LuukvanAlphen</vt:lpstr>
      <vt:lpstr>MaaikeFigge</vt:lpstr>
      <vt:lpstr>MaikeldeJong</vt:lpstr>
      <vt:lpstr>MariekevandenHeuvel</vt:lpstr>
      <vt:lpstr>MarijnvandeHoofden</vt:lpstr>
      <vt:lpstr>MarileneOphorst</vt:lpstr>
      <vt:lpstr>MartijnKlaassen</vt:lpstr>
      <vt:lpstr>MartijnMaljaars</vt:lpstr>
      <vt:lpstr>MaximvanGorp</vt:lpstr>
      <vt:lpstr>MirreMarijnissen</vt:lpstr>
      <vt:lpstr>NickdeBruijn</vt:lpstr>
      <vt:lpstr>NickvanVooren</vt:lpstr>
      <vt:lpstr>NouriBos</vt:lpstr>
      <vt:lpstr>PeterNouws</vt:lpstr>
      <vt:lpstr>Positie</vt:lpstr>
      <vt:lpstr>PositieKolom</vt:lpstr>
      <vt:lpstr>PositieLijst</vt:lpstr>
      <vt:lpstr>PositieStart</vt:lpstr>
      <vt:lpstr>QuinceCoertjens</vt:lpstr>
      <vt:lpstr>RenskeHavermans</vt:lpstr>
      <vt:lpstr>RickBoomaars</vt:lpstr>
      <vt:lpstr>RickLambrechts</vt:lpstr>
      <vt:lpstr>RickRaassens</vt:lpstr>
      <vt:lpstr>RobbertdeJong</vt:lpstr>
      <vt:lpstr>RobKuijstermans</vt:lpstr>
      <vt:lpstr>RobLambrechts</vt:lpstr>
      <vt:lpstr>RobLeemans</vt:lpstr>
      <vt:lpstr>RobMaas</vt:lpstr>
      <vt:lpstr>RobRenne</vt:lpstr>
      <vt:lpstr>RobvanEs</vt:lpstr>
      <vt:lpstr>RomileNaudin</vt:lpstr>
      <vt:lpstr>RonaldKoster</vt:lpstr>
      <vt:lpstr>RonLambrechts</vt:lpstr>
      <vt:lpstr>RonNouws</vt:lpstr>
      <vt:lpstr>RoryDeledda</vt:lpstr>
      <vt:lpstr>RubenSnoek</vt:lpstr>
      <vt:lpstr>SabineRemie</vt:lpstr>
      <vt:lpstr>SanderdeBruijn</vt:lpstr>
      <vt:lpstr>SietseSmulders</vt:lpstr>
      <vt:lpstr>SimonFrijters</vt:lpstr>
      <vt:lpstr>SimonSnijders</vt:lpstr>
      <vt:lpstr>SjefVerhulst</vt:lpstr>
      <vt:lpstr>SjoerdDijkstra</vt:lpstr>
      <vt:lpstr>SpelerKolom</vt:lpstr>
      <vt:lpstr>SvenvanGool</vt:lpstr>
      <vt:lpstr>TalishaHens</vt:lpstr>
      <vt:lpstr>ThijsdeBekker</vt:lpstr>
      <vt:lpstr>ThijsHuijben</vt:lpstr>
      <vt:lpstr>TimBiemans</vt:lpstr>
      <vt:lpstr>TimvanBijnen</vt:lpstr>
      <vt:lpstr>TimvandeHoofden</vt:lpstr>
      <vt:lpstr>TimvanWezel</vt:lpstr>
      <vt:lpstr>WesleyKonings</vt:lpstr>
      <vt:lpstr>WijnandHeesters</vt:lpstr>
      <vt:lpstr>WimBrabers</vt:lpstr>
      <vt:lpstr>YannickSnoek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Loonen</dc:creator>
  <cp:lastModifiedBy>Loonen</cp:lastModifiedBy>
  <dcterms:created xsi:type="dcterms:W3CDTF">2018-09-07T12:03:29Z</dcterms:created>
  <dcterms:modified xsi:type="dcterms:W3CDTF">2019-10-03T17:09:21Z</dcterms:modified>
</cp:coreProperties>
</file>